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'Лист1'!$A$1:$O$164</definedName>
  </definedNames>
  <calcPr fullCalcOnLoad="1"/>
</workbook>
</file>

<file path=xl/sharedStrings.xml><?xml version="1.0" encoding="utf-8"?>
<sst xmlns="http://schemas.openxmlformats.org/spreadsheetml/2006/main" count="252" uniqueCount="111">
  <si>
    <t>Раздел 3. ПЛАН МЕРОПРИЯТИЙ ПО ВЫПОЛНЕНИЮ МУНИЦИПАЛЬНОЙ ПРОГРАММЫ
 «Развитие жилищно-коммунального хозяйства и повышение энергетической эффективности 
в городском округе Нижняя Салда до 2022 года»</t>
  </si>
  <si>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</si>
  <si>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</si>
  <si>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</si>
  <si>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 строки целевого показателя, на достижение которого направлено мероприятие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</si>
  <si>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</si>
  <si>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</si>
  <si>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</si>
  <si>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</si>
  <si>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</si>
  <si>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</si>
  <si>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</si>
  <si>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Подпрограмма 1. Развитие жилищного хозяйства в городском округе Нижняя Салда на 2014 – 2022 годы</t>
  </si>
  <si>
    <t>Всего по подпрограмме, в том числе:</t>
  </si>
  <si>
    <r>
      <t>Мероприятие 1.</t>
    </r>
    <r>
      <rPr>
        <sz val="12"/>
        <rFont val="Times New Roman"/>
        <family val="1"/>
      </rPr>
      <t xml:space="preserve"> Взносы на капитальный ремонт общего имущества муниципального жилищного фонда в Региональный фонд</t>
    </r>
  </si>
  <si>
    <t>Местный бюджет</t>
  </si>
  <si>
    <t xml:space="preserve">Мероприятие 2. </t>
  </si>
  <si>
    <t xml:space="preserve">Ремонт муниципального жилого фонда </t>
  </si>
  <si>
    <t xml:space="preserve">Мероприятие 3. </t>
  </si>
  <si>
    <t>Оплата за техническое заключение по адресу ул. Фрунзе, 137 по обследованию помещения</t>
  </si>
  <si>
    <t xml:space="preserve">Мероприятие 4. </t>
  </si>
  <si>
    <t>4-8</t>
  </si>
  <si>
    <t>Погашение кредиторской задолженности прошлых лет</t>
  </si>
  <si>
    <t xml:space="preserve">Мероприятие 5. </t>
  </si>
  <si>
    <t>Снос ветхого жилья</t>
  </si>
  <si>
    <t>Подпрограмма 2. Развитие коммунального хозяйства в городском округе Нижняя Салда на 2014 – 2022 годы</t>
  </si>
  <si>
    <t xml:space="preserve">прочие нужды </t>
  </si>
  <si>
    <r>
      <t>Мероприятие 1.</t>
    </r>
    <r>
      <rPr>
        <sz val="12"/>
        <rFont val="Times New Roman"/>
        <family val="1"/>
      </rPr>
      <t xml:space="preserve"> Приобретение коммунальной техники</t>
    </r>
  </si>
  <si>
    <r>
      <t>Мероприятие 2.</t>
    </r>
    <r>
      <rPr>
        <sz val="12"/>
        <rFont val="Times New Roman"/>
        <family val="1"/>
      </rPr>
      <t xml:space="preserve"> Исследование сейсмологического и сейсмотектонического состояния территории городского округа Нижняя Салда</t>
    </r>
  </si>
  <si>
    <r>
      <t xml:space="preserve">Мероприятие 3. </t>
    </r>
    <r>
      <rPr>
        <sz val="12"/>
        <rFont val="Times New Roman"/>
        <family val="1"/>
      </rPr>
      <t xml:space="preserve"> Погашение кредиторской задолженности прошлых лет</t>
    </r>
  </si>
  <si>
    <t>Подпрограмма 3. Развитие благоустройства в городском округе Нижняя Салда на 2014-2022 годы</t>
  </si>
  <si>
    <r>
      <t>Мероприятие 1.</t>
    </r>
    <r>
      <rPr>
        <sz val="12"/>
        <rFont val="Times New Roman"/>
        <family val="1"/>
      </rPr>
      <t xml:space="preserve"> Мероприятия по содержанию уличного освещения, оплата электроэнергии</t>
    </r>
  </si>
  <si>
    <r>
      <t>Мероприятие 2.</t>
    </r>
    <r>
      <rPr>
        <sz val="12"/>
        <rFont val="Times New Roman"/>
        <family val="1"/>
      </rPr>
      <t xml:space="preserve"> Мероприятия по содержанию объектов благоустройства (малые архитектурные формы)</t>
    </r>
  </si>
  <si>
    <r>
      <t xml:space="preserve">Мероприятие 3. </t>
    </r>
    <r>
      <rPr>
        <sz val="12"/>
        <rFont val="Times New Roman"/>
        <family val="1"/>
      </rPr>
      <t>Санитарная уборка городского округа Нижняя Салда</t>
    </r>
    <r>
      <rPr>
        <b/>
        <sz val="12"/>
        <rFont val="Times New Roman"/>
        <family val="1"/>
      </rPr>
      <t xml:space="preserve"> </t>
    </r>
  </si>
  <si>
    <r>
      <t xml:space="preserve">Мероприятие 4. </t>
    </r>
    <r>
      <rPr>
        <sz val="12"/>
        <rFont val="Times New Roman"/>
        <family val="1"/>
      </rPr>
      <t>Мероприятия по содержанию кладбища</t>
    </r>
  </si>
  <si>
    <r>
      <t xml:space="preserve">Мероприятие 5. </t>
    </r>
    <r>
      <rPr>
        <sz val="12"/>
        <rFont val="Times New Roman"/>
        <family val="1"/>
      </rPr>
      <t xml:space="preserve"> Комплекс работ по благоустройству территории городского округа Нижняя Салда</t>
    </r>
  </si>
  <si>
    <r>
      <t xml:space="preserve">Мероприятие 6. </t>
    </r>
    <r>
      <rPr>
        <sz val="12"/>
        <rFont val="Times New Roman"/>
        <family val="1"/>
      </rPr>
      <t xml:space="preserve"> Приведение технического состояния полигона ТБО в соответствии с действующими нормами</t>
    </r>
  </si>
  <si>
    <r>
      <t xml:space="preserve">Мероприятие 7. </t>
    </r>
    <r>
      <rPr>
        <sz val="12"/>
        <rFont val="Times New Roman"/>
        <family val="1"/>
      </rPr>
      <t xml:space="preserve"> Уборка несанкционированных свалок</t>
    </r>
  </si>
  <si>
    <r>
      <t xml:space="preserve">Мероприятие 8.  </t>
    </r>
    <r>
      <rPr>
        <sz val="12"/>
        <rFont val="Times New Roman"/>
        <family val="1"/>
      </rPr>
      <t>Обеспечение населения городского округа Нижняя Салда питьевой водой стандартного качества</t>
    </r>
    <r>
      <rPr>
        <b/>
        <sz val="12"/>
        <rFont val="Times New Roman"/>
        <family val="1"/>
      </rPr>
      <t xml:space="preserve">            </t>
    </r>
  </si>
  <si>
    <r>
      <t xml:space="preserve">Мероприятие 9. </t>
    </r>
    <r>
      <rPr>
        <sz val="12"/>
        <rFont val="Times New Roman"/>
        <family val="1"/>
      </rPr>
      <t>Улучшение санитарного состояния территории городского округа Нижняя Салда</t>
    </r>
  </si>
  <si>
    <r>
      <t xml:space="preserve">Мероприятие 10. </t>
    </r>
    <r>
      <rPr>
        <sz val="12"/>
        <rFont val="Times New Roman"/>
        <family val="1"/>
      </rPr>
      <t>Мероприятия по обеспечению бытовыми услугами (городская баня)</t>
    </r>
  </si>
  <si>
    <r>
      <t>Мероприятие 11</t>
    </r>
    <r>
      <rPr>
        <sz val="12"/>
        <rFont val="Times New Roman"/>
        <family val="1"/>
      </rPr>
      <t>.            Погашение кредиторской задолженности прошлых лет</t>
    </r>
  </si>
  <si>
    <t>Подпрограмма 4. Восстановление и развитие объектов внешнего благоустройства в городском округе Нижняя Салда на 2014-2022 годы</t>
  </si>
  <si>
    <t>Капитальные вложения</t>
  </si>
  <si>
    <t>Прочие нужды</t>
  </si>
  <si>
    <r>
      <t xml:space="preserve">Мероприятие 1. </t>
    </r>
    <r>
      <rPr>
        <sz val="12"/>
        <rFont val="Times New Roman"/>
        <family val="1"/>
      </rPr>
      <t>Благоустройство дворовых территорий</t>
    </r>
  </si>
  <si>
    <r>
      <t>Мероприятие 2.</t>
    </r>
    <r>
      <rPr>
        <sz val="12"/>
        <rFont val="Times New Roman"/>
        <family val="1"/>
      </rPr>
      <t xml:space="preserve"> Содержание объектов благоустройства (малые архитектурные формы)</t>
    </r>
  </si>
  <si>
    <r>
      <t xml:space="preserve">Мероприятие 3. 
</t>
    </r>
    <r>
      <rPr>
        <sz val="12"/>
        <rFont val="Times New Roman"/>
        <family val="1"/>
      </rPr>
      <t>Разработка проектно-сметной документации для проведения работ по благоустройству городского округа Нижняя Салда</t>
    </r>
  </si>
  <si>
    <r>
      <t xml:space="preserve">Мероприятие 4. 
</t>
    </r>
    <r>
      <rPr>
        <sz val="12"/>
        <rFont val="Times New Roman"/>
        <family val="1"/>
      </rPr>
      <t>Погашение кредиторской задолженности прошлых лет</t>
    </r>
  </si>
  <si>
    <r>
      <t xml:space="preserve">Мероприятие 5. </t>
    </r>
    <r>
      <rPr>
        <sz val="12"/>
        <rFont val="Times New Roman"/>
        <family val="1"/>
      </rPr>
      <t xml:space="preserve"> Изготовление рекламных щитов</t>
    </r>
  </si>
  <si>
    <r>
      <t xml:space="preserve">Мероприятие 6. </t>
    </r>
    <r>
      <rPr>
        <sz val="12"/>
        <rFont val="Times New Roman"/>
        <family val="1"/>
      </rPr>
      <t xml:space="preserve"> 
Установка ограждения на ул. Фрунзе, 137А </t>
    </r>
  </si>
  <si>
    <t>Подпрограмма 5. Комплексное развитие коммунальной инфраструктуры в городском округе Нижняя Салда на 2014 – 2022 годы</t>
  </si>
  <si>
    <r>
      <t xml:space="preserve">Мероприятие 1.
</t>
    </r>
    <r>
      <rPr>
        <sz val="12"/>
        <rFont val="Times New Roman"/>
        <family val="1"/>
      </rPr>
      <t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</t>
    </r>
  </si>
  <si>
    <r>
      <t xml:space="preserve">Мероприятие 2.
</t>
    </r>
    <r>
      <rPr>
        <sz val="12"/>
        <rFont val="Times New Roman"/>
        <family val="1"/>
      </rPr>
      <t>Погашение кредиторской задолженности прошлых лет</t>
    </r>
  </si>
  <si>
    <r>
      <t xml:space="preserve">Мероприятие 3. </t>
    </r>
    <r>
      <rPr>
        <sz val="12"/>
        <rFont val="Times New Roman"/>
        <family val="1"/>
      </rPr>
      <t xml:space="preserve"> Актуализация программы комплексного развития инфраструктуры городского округа Нижняя Салда</t>
    </r>
  </si>
  <si>
    <r>
      <t xml:space="preserve">Мероприятие 4. 
</t>
    </r>
    <r>
      <rPr>
        <sz val="12"/>
        <rFont val="Times New Roman"/>
        <family val="1"/>
      </rPr>
      <t xml:space="preserve">Монтаж и оборудование котельной средствами и системой звукового оповещения и системой охранного телевидения с видеозаписью по отдельным кадрам
</t>
    </r>
  </si>
  <si>
    <t>Подпрограмма 6. Энергосбережение и повышение энергетической эффективности в городском округе Нижняя Салда на 2014 – 2022 годы</t>
  </si>
  <si>
    <r>
      <t xml:space="preserve">Мероприятие 1. </t>
    </r>
    <r>
      <rPr>
        <sz val="12"/>
        <rFont val="Times New Roman"/>
        <family val="1"/>
      </rPr>
      <t>Мероприятия направленные на энергосбережение и повышение энергетической эффективности жилищного фонда</t>
    </r>
  </si>
  <si>
    <r>
      <t xml:space="preserve">Мероприятие 2. </t>
    </r>
    <r>
      <rPr>
        <sz val="12"/>
        <rFont val="Times New Roman"/>
        <family val="1"/>
      </rPr>
      <t>Мероприятия направленные на энергосбережение и повышение энергетической эффективности в муниципальной сфере</t>
    </r>
  </si>
  <si>
    <r>
      <t>Мероприятие 3.</t>
    </r>
    <r>
      <rPr>
        <sz val="12"/>
        <rFont val="Times New Roman"/>
        <family val="1"/>
      </rPr>
      <t xml:space="preserve"> 
Оснащение многоквартирных домов приборами учета потребления энергетических ресурсов</t>
    </r>
  </si>
  <si>
    <r>
      <t xml:space="preserve">Мероприятие 4. </t>
    </r>
    <r>
      <rPr>
        <sz val="12"/>
        <rFont val="Times New Roman"/>
        <family val="1"/>
      </rPr>
      <t xml:space="preserve"> Погашение кредиторской задолженности прошлых лет</t>
    </r>
  </si>
  <si>
    <t>94-105</t>
  </si>
  <si>
    <r>
      <t xml:space="preserve">Мероприятие 5.
</t>
    </r>
    <r>
      <rPr>
        <sz val="12"/>
        <rFont val="Times New Roman"/>
        <family val="1"/>
      </rPr>
      <t>Строительство  блочных газовых котельных</t>
    </r>
  </si>
  <si>
    <t>103</t>
  </si>
  <si>
    <r>
      <t xml:space="preserve">Мероприятие 6.
</t>
    </r>
    <r>
      <rPr>
        <sz val="12"/>
        <rFont val="Times New Roman"/>
        <family val="1"/>
      </rPr>
      <t>Строительство  объекта "Наружные газопроводы низкого давления в городе Нижняя Салда Свердловской области"</t>
    </r>
  </si>
  <si>
    <t>104</t>
  </si>
  <si>
    <r>
      <t>Мероприятие 7.</t>
    </r>
    <r>
      <rPr>
        <sz val="12"/>
        <rFont val="Times New Roman"/>
        <family val="1"/>
      </rPr>
      <t xml:space="preserve"> Модернизация насосных станций городского округа Нижняя Салда</t>
    </r>
  </si>
  <si>
    <r>
      <t>Мероприятие 8.</t>
    </r>
    <r>
      <rPr>
        <sz val="12"/>
        <rFont val="Times New Roman"/>
        <family val="1"/>
      </rPr>
      <t xml:space="preserve"> 
Разработка проектно-сметной документации по газификации ул. Кедровая</t>
    </r>
  </si>
  <si>
    <r>
      <t xml:space="preserve">Мероприятие 9. 
</t>
    </r>
    <r>
      <rPr>
        <sz val="12"/>
        <rFont val="Times New Roman"/>
        <family val="1"/>
      </rPr>
      <t>Разработка муниципальных программ и схем коммунальной инфраструктуры</t>
    </r>
  </si>
  <si>
    <r>
      <t xml:space="preserve">Мероприятие 1. </t>
    </r>
    <r>
      <rPr>
        <sz val="12"/>
        <rFont val="Times New Roman"/>
        <family val="1"/>
      </rPr>
      <t>Приобретение коммунальной техники</t>
    </r>
  </si>
  <si>
    <r>
      <t xml:space="preserve">Мероприятие 2. </t>
    </r>
    <r>
      <rPr>
        <sz val="12"/>
        <rFont val="Times New Roman"/>
        <family val="1"/>
      </rPr>
      <t>Модернизация объектов инженерной инфраструктуры и модернизация существующих систем объектов коммунальной инфраструктуры</t>
    </r>
  </si>
  <si>
    <r>
      <t xml:space="preserve">Мероприятие 3.
</t>
    </r>
    <r>
      <rPr>
        <sz val="12"/>
        <rFont val="Times New Roman"/>
        <family val="1"/>
      </rPr>
      <t>Строительство  объекта 
"Сооружения биологической очистки хозбытовых сточных вод, производительностью 6000 м3/сутки» ГО Нижняя Салда Свердловской области"</t>
    </r>
  </si>
  <si>
    <r>
      <t xml:space="preserve">Мероприятие 4.
</t>
    </r>
    <r>
      <rPr>
        <sz val="12"/>
        <rFont val="Times New Roman"/>
        <family val="1"/>
      </rPr>
      <t>Строительство КНС №2</t>
    </r>
  </si>
  <si>
    <t>Подпрограмма 8. Формирование современной комфортной городской среды на территории городского округа Нижняя Салда на 2017-2022 годы.</t>
  </si>
  <si>
    <t>федеральный бюджет</t>
  </si>
  <si>
    <t>Капитальнве вложения</t>
  </si>
  <si>
    <r>
      <t xml:space="preserve">Мероприятие 1.
</t>
    </r>
    <r>
      <rPr>
        <sz val="12"/>
        <rFont val="Times New Roman"/>
        <family val="1"/>
      </rPr>
      <t>Благоустройство дворовых территорий</t>
    </r>
  </si>
  <si>
    <r>
      <t xml:space="preserve">Мероприятие 2.
</t>
    </r>
    <r>
      <rPr>
        <sz val="12"/>
        <rFont val="Times New Roman"/>
        <family val="1"/>
      </rPr>
      <t>Разработка проектно-сметной документации, государственная (ценовая) экспертиза проектно-сметной документации на благоустройство дворовых территорий городского округа Нижняя Салда</t>
    </r>
  </si>
  <si>
    <r>
      <t xml:space="preserve">Мероприятие 3.
</t>
    </r>
    <r>
      <rPr>
        <sz val="12"/>
        <rFont val="Times New Roman"/>
        <family val="1"/>
      </rPr>
      <t>Благоустройство общественных территорий</t>
    </r>
  </si>
  <si>
    <r>
      <t xml:space="preserve">Мероприятие 4.
</t>
    </r>
    <r>
      <rPr>
        <sz val="12"/>
        <rFont val="Times New Roman"/>
        <family val="1"/>
      </rPr>
      <t>Разработка проектно-сметной документации, государственная (ценовая) экспертиза проектно-сметной документации на благоустройство дворовых территорий городского округа Нижняя Салда</t>
    </r>
  </si>
  <si>
    <t>Подпрограмма 9.  Благоустройство парка Металлургов на территории городского округа Нижняя Салда на 2017 год.</t>
  </si>
  <si>
    <r>
      <t xml:space="preserve">Мероприятие 1.
</t>
    </r>
    <r>
      <rPr>
        <sz val="12"/>
        <rFont val="Times New Roman"/>
        <family val="1"/>
      </rPr>
      <t xml:space="preserve">Благоустройство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Парк металлургов"  на территории городского округа Нижняя Салда</t>
    </r>
  </si>
  <si>
    <r>
      <t xml:space="preserve">Мероприятие 4.
</t>
    </r>
    <r>
      <rPr>
        <sz val="12"/>
        <rFont val="Times New Roman"/>
        <family val="1"/>
      </rPr>
      <t>Строительство  канализационной насосной станции № 2</t>
    </r>
  </si>
  <si>
    <r>
      <t xml:space="preserve">Мероприятие 15.
</t>
    </r>
    <r>
      <rPr>
        <sz val="12"/>
        <rFont val="Times New Roman"/>
        <family val="1"/>
      </rPr>
      <t xml:space="preserve">Проведение строительного и авторского контроля за реализацию проекта строительства на объекте газификации
</t>
    </r>
  </si>
  <si>
    <r>
      <t xml:space="preserve">Подпрограмма 7. Реконструкция и модернизация объектов жилищно-коммунального хозяйства в городском округе Нижняя Салда
</t>
    </r>
  </si>
  <si>
    <t>12-17</t>
  </si>
  <si>
    <t>21</t>
  </si>
  <si>
    <t>24-32</t>
  </si>
  <si>
    <t>34</t>
  </si>
  <si>
    <t>37-44</t>
  </si>
  <si>
    <t>46-49</t>
  </si>
  <si>
    <t>51</t>
  </si>
  <si>
    <t>54-55</t>
  </si>
  <si>
    <t>57-59</t>
  </si>
  <si>
    <t>61</t>
  </si>
  <si>
    <t>21, 
24-61</t>
  </si>
  <si>
    <t>65-69</t>
  </si>
  <si>
    <t>71</t>
  </si>
  <si>
    <t>65</t>
  </si>
  <si>
    <t>72</t>
  </si>
  <si>
    <t>79-80</t>
  </si>
  <si>
    <t>82,84</t>
  </si>
  <si>
    <t>88-92</t>
  </si>
  <si>
    <t>94-96</t>
  </si>
  <si>
    <t>98-99</t>
  </si>
  <si>
    <t>101</t>
  </si>
  <si>
    <t>102</t>
  </si>
  <si>
    <t>106</t>
  </si>
  <si>
    <t>110-112</t>
  </si>
  <si>
    <t>114</t>
  </si>
  <si>
    <t>Приложение № 2
к муниципальной программе «Развитие жилищно-
коммунального хозяйства и повышение энергетической 
эффективности в городском округе Нижняя Салда до 2022 года»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</si>
</sst>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center" wrapText="1"/>
    </xf>
    <xf numFmtId="4" fontId="3" fillId="33" borderId="17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vertical="top" wrapText="1"/>
    </xf>
    <xf numFmtId="4" fontId="5" fillId="0" borderId="19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wrapText="1"/>
    </xf>
    <xf numFmtId="49" fontId="45" fillId="0" borderId="24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33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9" fontId="45" fillId="0" borderId="24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1"/>
  <sheetViews>
    <sheetView tabSelected="1" zoomScaleSheetLayoutView="100" zoomScalePageLayoutView="0" workbookViewId="0" topLeftCell="A13">
      <selection activeCell="Q93" sqref="Q93"/>
    </sheetView>
  </sheetViews>
  <sheetFormatPr defaultColWidth="9.00390625" defaultRowHeight="12.75"/>
  <cols>
    <col min="1" max="1" width="5.75390625" style="1" customWidth="1"/>
    <col min="2" max="2" width="29.75390625" style="1" customWidth="1"/>
    <col min="3" max="3" width="20.625" style="1" customWidth="1"/>
    <col min="4" max="4" width="15.125" style="1" customWidth="1"/>
    <col min="5" max="5" width="14.125" style="1" customWidth="1"/>
    <col min="6" max="6" width="15.00390625" style="2" customWidth="1"/>
    <col min="7" max="7" width="16.625" style="2" customWidth="1"/>
    <col min="8" max="8" width="14.75390625" style="1" customWidth="1"/>
    <col min="9" max="9" width="15.125" style="2" customWidth="1"/>
    <col min="10" max="10" width="16.125" style="2" customWidth="1"/>
    <col min="11" max="12" width="16.625" style="1" customWidth="1"/>
    <col min="13" max="14" width="0" style="1" hidden="1" customWidth="1"/>
    <col min="15" max="15" width="9.125" style="66" customWidth="1"/>
    <col min="16" max="16" width="12.75390625" style="1" bestFit="1" customWidth="1"/>
    <col min="17" max="17" width="14.875" style="1" customWidth="1"/>
    <col min="18" max="18" width="24.125" style="1" customWidth="1"/>
    <col min="19" max="16384" width="9.125" style="1" customWidth="1"/>
  </cols>
  <sheetData>
    <row r="1" spans="3:15" ht="84" customHeight="1">
      <c r="C1" s="3"/>
      <c r="F1" s="1"/>
      <c r="J1" s="78" t="s">
        <v>110</v>
      </c>
      <c r="K1" s="78"/>
      <c r="L1" s="78"/>
      <c r="M1" s="78"/>
      <c r="N1" s="78"/>
      <c r="O1" s="78"/>
    </row>
    <row r="2" spans="2:6" ht="18.75" customHeight="1">
      <c r="B2" s="4"/>
      <c r="C2" s="3"/>
      <c r="F2" s="1"/>
    </row>
    <row r="3" spans="1:15" ht="74.25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04" customHeight="1">
      <c r="A4" s="80" t="s">
        <v>1</v>
      </c>
      <c r="B4" s="80" t="s">
        <v>2</v>
      </c>
      <c r="C4" s="80" t="s">
        <v>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82" t="s">
        <v>4</v>
      </c>
    </row>
    <row r="5" spans="1:15" ht="15.75">
      <c r="A5" s="80"/>
      <c r="B5" s="80"/>
      <c r="C5" s="5" t="s">
        <v>5</v>
      </c>
      <c r="D5" s="5">
        <v>2014</v>
      </c>
      <c r="E5" s="5">
        <v>2015</v>
      </c>
      <c r="F5" s="5">
        <v>2016</v>
      </c>
      <c r="G5" s="6">
        <v>2017</v>
      </c>
      <c r="H5" s="5">
        <v>2018</v>
      </c>
      <c r="I5" s="6">
        <v>2019</v>
      </c>
      <c r="J5" s="6">
        <v>2020</v>
      </c>
      <c r="K5" s="5">
        <v>2021</v>
      </c>
      <c r="L5" s="5">
        <v>2022</v>
      </c>
      <c r="M5" s="5">
        <v>2023</v>
      </c>
      <c r="N5" s="52">
        <v>2024</v>
      </c>
      <c r="O5" s="82"/>
    </row>
    <row r="6" spans="1:15" ht="15.7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8">
        <v>8</v>
      </c>
      <c r="I6" s="9">
        <v>9</v>
      </c>
      <c r="J6" s="9">
        <v>10</v>
      </c>
      <c r="K6" s="8">
        <v>11</v>
      </c>
      <c r="L6" s="8">
        <v>12</v>
      </c>
      <c r="M6" s="8">
        <v>13</v>
      </c>
      <c r="N6" s="53">
        <v>14</v>
      </c>
      <c r="O6" s="61">
        <v>13</v>
      </c>
    </row>
    <row r="7" spans="1:17" ht="65.25" customHeight="1">
      <c r="A7" s="10">
        <v>1</v>
      </c>
      <c r="B7" s="11" t="s">
        <v>6</v>
      </c>
      <c r="C7" s="12">
        <f aca="true" t="shared" si="0" ref="C7:C16">D7+E7+F7+G7+H7+I7+J7+K7+L7</f>
        <v>338220461.69</v>
      </c>
      <c r="D7" s="13">
        <f aca="true" t="shared" si="1" ref="D7:N7">D8+D9+D10</f>
        <v>25781245.8</v>
      </c>
      <c r="E7" s="13">
        <f t="shared" si="1"/>
        <v>72061566</v>
      </c>
      <c r="F7" s="13">
        <f t="shared" si="1"/>
        <v>51489037</v>
      </c>
      <c r="G7" s="13">
        <f t="shared" si="1"/>
        <v>78855905.22999999</v>
      </c>
      <c r="H7" s="14">
        <f t="shared" si="1"/>
        <v>81328907.66</v>
      </c>
      <c r="I7" s="13">
        <f t="shared" si="1"/>
        <v>15465429</v>
      </c>
      <c r="J7" s="13">
        <f t="shared" si="1"/>
        <v>13238371</v>
      </c>
      <c r="K7" s="14">
        <f t="shared" si="1"/>
        <v>0</v>
      </c>
      <c r="L7" s="14">
        <f t="shared" si="1"/>
        <v>0</v>
      </c>
      <c r="M7" s="14" t="e">
        <f t="shared" si="1"/>
        <v>#REF!</v>
      </c>
      <c r="N7" s="54" t="e">
        <f t="shared" si="1"/>
        <v>#REF!</v>
      </c>
      <c r="O7" s="60"/>
      <c r="Q7" s="16"/>
    </row>
    <row r="8" spans="1:15" ht="22.5" customHeight="1">
      <c r="A8" s="10">
        <v>2</v>
      </c>
      <c r="B8" s="17" t="s">
        <v>7</v>
      </c>
      <c r="C8" s="18">
        <f t="shared" si="0"/>
        <v>48386130.42</v>
      </c>
      <c r="D8" s="19">
        <f aca="true" t="shared" si="2" ref="D8:N8">D12+D15</f>
        <v>7889100</v>
      </c>
      <c r="E8" s="19">
        <f t="shared" si="2"/>
        <v>491123</v>
      </c>
      <c r="F8" s="19">
        <f t="shared" si="2"/>
        <v>0</v>
      </c>
      <c r="G8" s="20">
        <f t="shared" si="2"/>
        <v>20871155</v>
      </c>
      <c r="H8" s="19">
        <f t="shared" si="2"/>
        <v>19134752.42</v>
      </c>
      <c r="I8" s="20">
        <f t="shared" si="2"/>
        <v>0</v>
      </c>
      <c r="J8" s="20">
        <f t="shared" si="2"/>
        <v>0</v>
      </c>
      <c r="K8" s="19">
        <f t="shared" si="2"/>
        <v>0</v>
      </c>
      <c r="L8" s="19">
        <f t="shared" si="2"/>
        <v>0</v>
      </c>
      <c r="M8" s="19" t="e">
        <f t="shared" si="2"/>
        <v>#REF!</v>
      </c>
      <c r="N8" s="55" t="e">
        <f t="shared" si="2"/>
        <v>#REF!</v>
      </c>
      <c r="O8" s="60"/>
    </row>
    <row r="9" spans="1:15" ht="24" customHeight="1">
      <c r="A9" s="10">
        <v>3</v>
      </c>
      <c r="B9" s="17" t="s">
        <v>8</v>
      </c>
      <c r="C9" s="18">
        <f t="shared" si="0"/>
        <v>289834331.27</v>
      </c>
      <c r="D9" s="18">
        <f aca="true" t="shared" si="3" ref="D9:N9">D13+D16</f>
        <v>17892145.8</v>
      </c>
      <c r="E9" s="18">
        <f t="shared" si="3"/>
        <v>71570443</v>
      </c>
      <c r="F9" s="18">
        <f t="shared" si="3"/>
        <v>51489037</v>
      </c>
      <c r="G9" s="21">
        <f t="shared" si="3"/>
        <v>57984750.23</v>
      </c>
      <c r="H9" s="18">
        <f t="shared" si="3"/>
        <v>62194155.239999995</v>
      </c>
      <c r="I9" s="21">
        <f t="shared" si="3"/>
        <v>15465429</v>
      </c>
      <c r="J9" s="21">
        <f t="shared" si="3"/>
        <v>13238371</v>
      </c>
      <c r="K9" s="18">
        <f t="shared" si="3"/>
        <v>0</v>
      </c>
      <c r="L9" s="18">
        <f t="shared" si="3"/>
        <v>0</v>
      </c>
      <c r="M9" s="18" t="e">
        <f t="shared" si="3"/>
        <v>#REF!</v>
      </c>
      <c r="N9" s="56" t="e">
        <f t="shared" si="3"/>
        <v>#REF!</v>
      </c>
      <c r="O9" s="60"/>
    </row>
    <row r="10" spans="1:15" ht="24" customHeight="1">
      <c r="A10" s="10">
        <v>4</v>
      </c>
      <c r="B10" s="17" t="s">
        <v>9</v>
      </c>
      <c r="C10" s="18">
        <f t="shared" si="0"/>
        <v>0</v>
      </c>
      <c r="D10" s="18">
        <f>D17</f>
        <v>0</v>
      </c>
      <c r="E10" s="18">
        <f>E17</f>
        <v>0</v>
      </c>
      <c r="F10" s="18">
        <f>F17</f>
        <v>0</v>
      </c>
      <c r="G10" s="21">
        <f>G17</f>
        <v>0</v>
      </c>
      <c r="H10" s="18">
        <v>0</v>
      </c>
      <c r="I10" s="21">
        <v>0</v>
      </c>
      <c r="J10" s="21">
        <v>0</v>
      </c>
      <c r="K10" s="18">
        <v>0</v>
      </c>
      <c r="L10" s="18">
        <v>0</v>
      </c>
      <c r="M10" s="18">
        <v>0</v>
      </c>
      <c r="N10" s="56">
        <v>0</v>
      </c>
      <c r="O10" s="60"/>
    </row>
    <row r="11" spans="1:18" ht="32.25" customHeight="1">
      <c r="A11" s="10">
        <v>5</v>
      </c>
      <c r="B11" s="11" t="s">
        <v>10</v>
      </c>
      <c r="C11" s="12">
        <f t="shared" si="0"/>
        <v>75686383.15</v>
      </c>
      <c r="D11" s="14">
        <f aca="true" t="shared" si="4" ref="D11:L11">SUM(D12:D13)</f>
        <v>367185</v>
      </c>
      <c r="E11" s="14">
        <f t="shared" si="4"/>
        <v>0</v>
      </c>
      <c r="F11" s="14">
        <f t="shared" si="4"/>
        <v>0</v>
      </c>
      <c r="G11" s="14">
        <f t="shared" si="4"/>
        <v>23864470.73</v>
      </c>
      <c r="H11" s="14">
        <f t="shared" si="4"/>
        <v>44912955.42</v>
      </c>
      <c r="I11" s="14">
        <f t="shared" si="4"/>
        <v>4130921</v>
      </c>
      <c r="J11" s="14">
        <f t="shared" si="4"/>
        <v>2410851</v>
      </c>
      <c r="K11" s="14">
        <f t="shared" si="4"/>
        <v>0</v>
      </c>
      <c r="L11" s="14">
        <f t="shared" si="4"/>
        <v>0</v>
      </c>
      <c r="M11" s="14" t="e">
        <f>M12+M13</f>
        <v>#REF!</v>
      </c>
      <c r="N11" s="54" t="e">
        <f>N12+N13</f>
        <v>#REF!</v>
      </c>
      <c r="O11" s="60"/>
      <c r="P11" s="16"/>
      <c r="R11" s="16"/>
    </row>
    <row r="12" spans="1:15" ht="27" customHeight="1">
      <c r="A12" s="10">
        <v>6</v>
      </c>
      <c r="B12" s="17" t="s">
        <v>7</v>
      </c>
      <c r="C12" s="18">
        <f t="shared" si="0"/>
        <v>39834752.42</v>
      </c>
      <c r="D12" s="19">
        <v>0</v>
      </c>
      <c r="E12" s="19">
        <v>0</v>
      </c>
      <c r="F12" s="19">
        <v>0</v>
      </c>
      <c r="G12" s="20">
        <f>G112</f>
        <v>20700000</v>
      </c>
      <c r="H12" s="19">
        <f>H116</f>
        <v>19134752.42</v>
      </c>
      <c r="I12" s="20">
        <f>I116</f>
        <v>0</v>
      </c>
      <c r="J12" s="20">
        <v>0</v>
      </c>
      <c r="K12" s="19">
        <f>K116</f>
        <v>0</v>
      </c>
      <c r="L12" s="19">
        <f>L116</f>
        <v>0</v>
      </c>
      <c r="M12" s="19" t="e">
        <f>M116</f>
        <v>#REF!</v>
      </c>
      <c r="N12" s="55" t="e">
        <f>N116</f>
        <v>#REF!</v>
      </c>
      <c r="O12" s="60"/>
    </row>
    <row r="13" spans="1:15" ht="27" customHeight="1">
      <c r="A13" s="10">
        <v>7</v>
      </c>
      <c r="B13" s="17" t="s">
        <v>8</v>
      </c>
      <c r="C13" s="18">
        <f t="shared" si="0"/>
        <v>35851630.730000004</v>
      </c>
      <c r="D13" s="19">
        <f>D82</f>
        <v>367185</v>
      </c>
      <c r="E13" s="19">
        <f>E115</f>
        <v>0</v>
      </c>
      <c r="F13" s="19">
        <f>F82</f>
        <v>0</v>
      </c>
      <c r="G13" s="20">
        <f>G115</f>
        <v>3164470.73</v>
      </c>
      <c r="H13" s="19">
        <f>H115+H150</f>
        <v>25778203</v>
      </c>
      <c r="I13" s="20">
        <f>I115+I150</f>
        <v>4130921</v>
      </c>
      <c r="J13" s="20">
        <f>J115</f>
        <v>2410851</v>
      </c>
      <c r="K13" s="19">
        <f>K115+K150</f>
        <v>0</v>
      </c>
      <c r="L13" s="19">
        <f>L115+L150</f>
        <v>0</v>
      </c>
      <c r="M13" s="19" t="e">
        <f>M115+M150</f>
        <v>#REF!</v>
      </c>
      <c r="N13" s="55" t="e">
        <f>N115+N150</f>
        <v>#REF!</v>
      </c>
      <c r="O13" s="60"/>
    </row>
    <row r="14" spans="1:15" ht="16.5" customHeight="1">
      <c r="A14" s="10">
        <v>8</v>
      </c>
      <c r="B14" s="11" t="s">
        <v>11</v>
      </c>
      <c r="C14" s="12">
        <f t="shared" si="0"/>
        <v>262534078.54000002</v>
      </c>
      <c r="D14" s="13">
        <f aca="true" t="shared" si="5" ref="D14:N14">D15+D16+D17</f>
        <v>25414060.8</v>
      </c>
      <c r="E14" s="13">
        <f t="shared" si="5"/>
        <v>72061566</v>
      </c>
      <c r="F14" s="13">
        <f t="shared" si="5"/>
        <v>51489037</v>
      </c>
      <c r="G14" s="13">
        <f t="shared" si="5"/>
        <v>54991434.5</v>
      </c>
      <c r="H14" s="14">
        <f t="shared" si="5"/>
        <v>36415952.239999995</v>
      </c>
      <c r="I14" s="13">
        <f t="shared" si="5"/>
        <v>11334508</v>
      </c>
      <c r="J14" s="13">
        <f t="shared" si="5"/>
        <v>10827520</v>
      </c>
      <c r="K14" s="14">
        <f t="shared" si="5"/>
        <v>0</v>
      </c>
      <c r="L14" s="14">
        <f t="shared" si="5"/>
        <v>0</v>
      </c>
      <c r="M14" s="14" t="e">
        <f t="shared" si="5"/>
        <v>#REF!</v>
      </c>
      <c r="N14" s="54" t="e">
        <f t="shared" si="5"/>
        <v>#REF!</v>
      </c>
      <c r="O14" s="60"/>
    </row>
    <row r="15" spans="1:15" ht="27" customHeight="1">
      <c r="A15" s="10">
        <v>9</v>
      </c>
      <c r="B15" s="17" t="s">
        <v>7</v>
      </c>
      <c r="C15" s="18">
        <f t="shared" si="0"/>
        <v>8551378</v>
      </c>
      <c r="D15" s="19">
        <f>D119+D178+D212</f>
        <v>7889100</v>
      </c>
      <c r="E15" s="19">
        <f>E119+E178+E212</f>
        <v>491123</v>
      </c>
      <c r="F15" s="19">
        <f>F119+F178+F212</f>
        <v>0</v>
      </c>
      <c r="G15" s="20">
        <f>G54</f>
        <v>171155</v>
      </c>
      <c r="H15" s="19">
        <f>H119+H178</f>
        <v>0</v>
      </c>
      <c r="I15" s="20">
        <f>I119+I178+I151</f>
        <v>0</v>
      </c>
      <c r="J15" s="20">
        <f>J119+J178+J212</f>
        <v>0</v>
      </c>
      <c r="K15" s="19">
        <f>K119+K178+K212</f>
        <v>0</v>
      </c>
      <c r="L15" s="19">
        <f>L119+L178+L212</f>
        <v>0</v>
      </c>
      <c r="M15" s="19" t="e">
        <f>M119+M178+M212</f>
        <v>#REF!</v>
      </c>
      <c r="N15" s="55" t="e">
        <f>N119+N178+N212</f>
        <v>#REF!</v>
      </c>
      <c r="O15" s="60"/>
    </row>
    <row r="16" spans="1:15" ht="27" customHeight="1">
      <c r="A16" s="10">
        <v>10</v>
      </c>
      <c r="B16" s="17" t="s">
        <v>8</v>
      </c>
      <c r="C16" s="18">
        <f t="shared" si="0"/>
        <v>253982700.54000002</v>
      </c>
      <c r="D16" s="19">
        <f>D22+D41+D53+D84+D101+D118+D153+D179+D213</f>
        <v>17524960.8</v>
      </c>
      <c r="E16" s="19">
        <f>E22+E41+E53+E84+E101+E118+E153+E179+E213</f>
        <v>71570443</v>
      </c>
      <c r="F16" s="19">
        <f>F22+F41+F53+F84+F101+F118+F153+F179+F213</f>
        <v>51489037</v>
      </c>
      <c r="G16" s="20">
        <f>G22+Q26+G41++G53+G84+G101++G118+G153</f>
        <v>54820279.5</v>
      </c>
      <c r="H16" s="19">
        <f>H22+H41+H53+H84+H101+H118+H153</f>
        <v>36415952.239999995</v>
      </c>
      <c r="I16" s="20">
        <f>I22+I41+I53+I84+I101+I118+I153</f>
        <v>11334508</v>
      </c>
      <c r="J16" s="20">
        <f>J22+J41+J53+J84+J101+J118+J153</f>
        <v>10827520</v>
      </c>
      <c r="K16" s="19">
        <v>0</v>
      </c>
      <c r="L16" s="19">
        <v>0</v>
      </c>
      <c r="M16" s="19">
        <v>0</v>
      </c>
      <c r="N16" s="55">
        <v>0</v>
      </c>
      <c r="O16" s="60"/>
    </row>
    <row r="17" spans="1:15" ht="27" customHeight="1">
      <c r="A17" s="10">
        <v>11</v>
      </c>
      <c r="B17" s="17" t="s">
        <v>9</v>
      </c>
      <c r="C17" s="18">
        <f>D17+E17+F17+G17+H17+I17++J17+K17+L17</f>
        <v>0</v>
      </c>
      <c r="D17" s="19">
        <v>0</v>
      </c>
      <c r="E17" s="19">
        <v>0</v>
      </c>
      <c r="F17" s="19">
        <v>0</v>
      </c>
      <c r="G17" s="20">
        <v>0</v>
      </c>
      <c r="H17" s="19">
        <v>0</v>
      </c>
      <c r="I17" s="20">
        <v>0</v>
      </c>
      <c r="J17" s="20">
        <v>0</v>
      </c>
      <c r="K17" s="19">
        <v>0</v>
      </c>
      <c r="L17" s="19">
        <v>0</v>
      </c>
      <c r="M17" s="19">
        <v>0</v>
      </c>
      <c r="N17" s="55">
        <v>0</v>
      </c>
      <c r="O17" s="60"/>
    </row>
    <row r="18" spans="1:15" ht="18.75" customHeight="1">
      <c r="A18" s="10">
        <v>12</v>
      </c>
      <c r="B18" s="77" t="s">
        <v>12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3"/>
      <c r="O18" s="60"/>
    </row>
    <row r="19" spans="1:15" ht="33.75" customHeight="1">
      <c r="A19" s="10">
        <v>13</v>
      </c>
      <c r="B19" s="11" t="s">
        <v>13</v>
      </c>
      <c r="C19" s="22">
        <f aca="true" t="shared" si="6" ref="C19:J19">C20</f>
        <v>14648723</v>
      </c>
      <c r="D19" s="22">
        <f t="shared" si="6"/>
        <v>2861826</v>
      </c>
      <c r="E19" s="22">
        <f t="shared" si="6"/>
        <v>5222139</v>
      </c>
      <c r="F19" s="22">
        <f t="shared" si="6"/>
        <v>2871132</v>
      </c>
      <c r="G19" s="23">
        <f t="shared" si="6"/>
        <v>800000</v>
      </c>
      <c r="H19" s="22">
        <f t="shared" si="6"/>
        <v>1114690</v>
      </c>
      <c r="I19" s="23">
        <f t="shared" si="6"/>
        <v>1066792</v>
      </c>
      <c r="J19" s="23">
        <f t="shared" si="6"/>
        <v>712144</v>
      </c>
      <c r="K19" s="24">
        <v>0</v>
      </c>
      <c r="L19" s="24">
        <v>0</v>
      </c>
      <c r="M19" s="22">
        <v>0</v>
      </c>
      <c r="N19" s="46">
        <v>0</v>
      </c>
      <c r="O19" s="60"/>
    </row>
    <row r="20" spans="1:15" ht="22.5" customHeight="1">
      <c r="A20" s="10">
        <v>14</v>
      </c>
      <c r="B20" s="17" t="s">
        <v>8</v>
      </c>
      <c r="C20" s="24">
        <f>D20+E20+F20+G20+H20+I20+J20+K20+L20</f>
        <v>14648723</v>
      </c>
      <c r="D20" s="24">
        <f>D24+D27+D30+D33</f>
        <v>2861826</v>
      </c>
      <c r="E20" s="24">
        <f>E24+E27+E30+E33</f>
        <v>5222139</v>
      </c>
      <c r="F20" s="24">
        <f>F24+F27+F30+F33+F36</f>
        <v>2871132</v>
      </c>
      <c r="G20" s="25">
        <f>G24+G27+G30+G33</f>
        <v>800000</v>
      </c>
      <c r="H20" s="24">
        <f>H24+H27+H30+H33</f>
        <v>1114690</v>
      </c>
      <c r="I20" s="25">
        <f>I24+I27+I30+I33</f>
        <v>1066792</v>
      </c>
      <c r="J20" s="25">
        <f>J24+J27+J30+J33</f>
        <v>712144</v>
      </c>
      <c r="K20" s="24">
        <v>0</v>
      </c>
      <c r="L20" s="24">
        <v>0</v>
      </c>
      <c r="M20" s="24">
        <v>0</v>
      </c>
      <c r="N20" s="47">
        <v>0</v>
      </c>
      <c r="O20" s="60"/>
    </row>
    <row r="21" spans="1:15" ht="16.5" customHeight="1">
      <c r="A21" s="10">
        <v>15</v>
      </c>
      <c r="B21" s="11" t="s">
        <v>11</v>
      </c>
      <c r="C21" s="22">
        <f aca="true" t="shared" si="7" ref="C21:J21">C22</f>
        <v>14648723</v>
      </c>
      <c r="D21" s="22">
        <f t="shared" si="7"/>
        <v>2861826</v>
      </c>
      <c r="E21" s="22">
        <f t="shared" si="7"/>
        <v>5222139</v>
      </c>
      <c r="F21" s="22">
        <f t="shared" si="7"/>
        <v>2871132</v>
      </c>
      <c r="G21" s="23">
        <f t="shared" si="7"/>
        <v>800000</v>
      </c>
      <c r="H21" s="22">
        <f t="shared" si="7"/>
        <v>1114690</v>
      </c>
      <c r="I21" s="23">
        <f t="shared" si="7"/>
        <v>1066792</v>
      </c>
      <c r="J21" s="23">
        <f t="shared" si="7"/>
        <v>712144</v>
      </c>
      <c r="K21" s="24">
        <v>0</v>
      </c>
      <c r="L21" s="24">
        <v>0</v>
      </c>
      <c r="M21" s="22">
        <v>0</v>
      </c>
      <c r="N21" s="46">
        <v>0</v>
      </c>
      <c r="O21" s="60"/>
    </row>
    <row r="22" spans="1:15" ht="21.75" customHeight="1">
      <c r="A22" s="10">
        <v>16</v>
      </c>
      <c r="B22" s="17" t="s">
        <v>8</v>
      </c>
      <c r="C22" s="24">
        <f>D22+E22+F22+G22+H22+I22+J22+K22+L22</f>
        <v>14648723</v>
      </c>
      <c r="D22" s="24">
        <f aca="true" t="shared" si="8" ref="D22:J22">D24+D27+D30+D33+D36</f>
        <v>2861826</v>
      </c>
      <c r="E22" s="24">
        <f t="shared" si="8"/>
        <v>5222139</v>
      </c>
      <c r="F22" s="24">
        <f t="shared" si="8"/>
        <v>2871132</v>
      </c>
      <c r="G22" s="25">
        <f t="shared" si="8"/>
        <v>800000</v>
      </c>
      <c r="H22" s="24">
        <f t="shared" si="8"/>
        <v>1114690</v>
      </c>
      <c r="I22" s="25">
        <f t="shared" si="8"/>
        <v>1066792</v>
      </c>
      <c r="J22" s="25">
        <f t="shared" si="8"/>
        <v>712144</v>
      </c>
      <c r="K22" s="24">
        <v>0</v>
      </c>
      <c r="L22" s="24">
        <v>0</v>
      </c>
      <c r="M22" s="24">
        <v>0</v>
      </c>
      <c r="N22" s="47">
        <v>0</v>
      </c>
      <c r="O22" s="60"/>
    </row>
    <row r="23" spans="1:15" ht="86.25" customHeight="1">
      <c r="A23" s="10">
        <v>17</v>
      </c>
      <c r="B23" s="11" t="s">
        <v>14</v>
      </c>
      <c r="C23" s="26">
        <f>C24</f>
        <v>13250917</v>
      </c>
      <c r="D23" s="26">
        <v>2058771</v>
      </c>
      <c r="E23" s="26">
        <v>4758600</v>
      </c>
      <c r="F23" s="26">
        <v>2739920</v>
      </c>
      <c r="G23" s="27">
        <v>800000</v>
      </c>
      <c r="H23" s="26">
        <v>1114690</v>
      </c>
      <c r="I23" s="27">
        <v>1066792</v>
      </c>
      <c r="J23" s="27">
        <v>712144</v>
      </c>
      <c r="K23" s="24">
        <v>0</v>
      </c>
      <c r="L23" s="24">
        <v>0</v>
      </c>
      <c r="M23" s="26">
        <v>0</v>
      </c>
      <c r="N23" s="57">
        <v>0</v>
      </c>
      <c r="O23" s="62">
        <v>4.5</v>
      </c>
    </row>
    <row r="24" spans="1:15" ht="25.5" customHeight="1">
      <c r="A24" s="10">
        <v>18</v>
      </c>
      <c r="B24" s="17" t="s">
        <v>15</v>
      </c>
      <c r="C24" s="24">
        <f>D24+E24+F24+G24+H24+I24+J24+K24+L24</f>
        <v>13250917</v>
      </c>
      <c r="D24" s="26">
        <v>2058771</v>
      </c>
      <c r="E24" s="26">
        <v>4758600</v>
      </c>
      <c r="F24" s="26">
        <v>2739920</v>
      </c>
      <c r="G24" s="27">
        <v>800000</v>
      </c>
      <c r="H24" s="26">
        <v>1114690</v>
      </c>
      <c r="I24" s="27">
        <v>1066792</v>
      </c>
      <c r="J24" s="27">
        <v>712144</v>
      </c>
      <c r="K24" s="24">
        <v>0</v>
      </c>
      <c r="L24" s="24">
        <v>0</v>
      </c>
      <c r="M24" s="26">
        <v>0</v>
      </c>
      <c r="N24" s="57">
        <v>0</v>
      </c>
      <c r="O24" s="60"/>
    </row>
    <row r="25" spans="1:15" ht="21.75" customHeight="1">
      <c r="A25" s="68">
        <v>19</v>
      </c>
      <c r="B25" s="11" t="s">
        <v>16</v>
      </c>
      <c r="C25" s="70">
        <f>C27</f>
        <v>782766</v>
      </c>
      <c r="D25" s="70">
        <f>D27</f>
        <v>750549</v>
      </c>
      <c r="E25" s="70">
        <f>E27</f>
        <v>0</v>
      </c>
      <c r="F25" s="70">
        <f>F27</f>
        <v>32217</v>
      </c>
      <c r="G25" s="71">
        <v>0</v>
      </c>
      <c r="H25" s="70">
        <v>0</v>
      </c>
      <c r="I25" s="71">
        <v>0</v>
      </c>
      <c r="J25" s="71">
        <v>0</v>
      </c>
      <c r="K25" s="70">
        <v>0</v>
      </c>
      <c r="L25" s="70">
        <v>0</v>
      </c>
      <c r="M25" s="70">
        <v>0</v>
      </c>
      <c r="N25" s="75">
        <v>0</v>
      </c>
      <c r="O25" s="76">
        <v>6</v>
      </c>
    </row>
    <row r="26" spans="1:15" ht="36.75" customHeight="1">
      <c r="A26" s="68"/>
      <c r="B26" s="17" t="s">
        <v>17</v>
      </c>
      <c r="C26" s="70"/>
      <c r="D26" s="70"/>
      <c r="E26" s="70"/>
      <c r="F26" s="70"/>
      <c r="G26" s="71"/>
      <c r="H26" s="70"/>
      <c r="I26" s="71"/>
      <c r="J26" s="71"/>
      <c r="K26" s="70"/>
      <c r="L26" s="70"/>
      <c r="M26" s="70"/>
      <c r="N26" s="75"/>
      <c r="O26" s="76"/>
    </row>
    <row r="27" spans="1:15" ht="21.75" customHeight="1">
      <c r="A27" s="10">
        <v>20</v>
      </c>
      <c r="B27" s="17" t="s">
        <v>15</v>
      </c>
      <c r="C27" s="24">
        <f>D27+E27+F27+G27+H27+I27+J27+K27+L27</f>
        <v>782766</v>
      </c>
      <c r="D27" s="24">
        <v>750549</v>
      </c>
      <c r="E27" s="24">
        <v>0</v>
      </c>
      <c r="F27" s="24">
        <v>32217</v>
      </c>
      <c r="G27" s="25">
        <v>0</v>
      </c>
      <c r="H27" s="24">
        <v>0</v>
      </c>
      <c r="I27" s="25">
        <v>0</v>
      </c>
      <c r="J27" s="25">
        <v>0</v>
      </c>
      <c r="K27" s="24">
        <v>0</v>
      </c>
      <c r="L27" s="24">
        <v>0</v>
      </c>
      <c r="M27" s="24">
        <v>0</v>
      </c>
      <c r="N27" s="47">
        <v>0</v>
      </c>
      <c r="O27" s="60"/>
    </row>
    <row r="28" spans="1:15" ht="24" customHeight="1">
      <c r="A28" s="68">
        <v>21</v>
      </c>
      <c r="B28" s="11" t="s">
        <v>18</v>
      </c>
      <c r="C28" s="70">
        <f aca="true" t="shared" si="9" ref="C28:J28">C30</f>
        <v>52506</v>
      </c>
      <c r="D28" s="70">
        <f t="shared" si="9"/>
        <v>52506</v>
      </c>
      <c r="E28" s="70">
        <f t="shared" si="9"/>
        <v>0</v>
      </c>
      <c r="F28" s="70">
        <f t="shared" si="9"/>
        <v>0</v>
      </c>
      <c r="G28" s="71">
        <f t="shared" si="9"/>
        <v>0</v>
      </c>
      <c r="H28" s="70">
        <f t="shared" si="9"/>
        <v>0</v>
      </c>
      <c r="I28" s="71">
        <f t="shared" si="9"/>
        <v>0</v>
      </c>
      <c r="J28" s="71">
        <f t="shared" si="9"/>
        <v>0</v>
      </c>
      <c r="K28" s="70">
        <v>0</v>
      </c>
      <c r="L28" s="70">
        <v>0</v>
      </c>
      <c r="M28" s="70">
        <f>M30</f>
        <v>0</v>
      </c>
      <c r="N28" s="75">
        <f>N30</f>
        <v>0</v>
      </c>
      <c r="O28" s="76">
        <v>7</v>
      </c>
    </row>
    <row r="29" spans="1:15" ht="68.25" customHeight="1">
      <c r="A29" s="68"/>
      <c r="B29" s="17" t="s">
        <v>19</v>
      </c>
      <c r="C29" s="70"/>
      <c r="D29" s="70"/>
      <c r="E29" s="70"/>
      <c r="F29" s="70"/>
      <c r="G29" s="71"/>
      <c r="H29" s="70"/>
      <c r="I29" s="71"/>
      <c r="J29" s="71"/>
      <c r="K29" s="70"/>
      <c r="L29" s="70"/>
      <c r="M29" s="70"/>
      <c r="N29" s="75"/>
      <c r="O29" s="76"/>
    </row>
    <row r="30" spans="1:15" ht="21.75" customHeight="1">
      <c r="A30" s="10">
        <v>22</v>
      </c>
      <c r="B30" s="17" t="s">
        <v>15</v>
      </c>
      <c r="C30" s="24">
        <f>D30+E30+F30+G30+H30+I30+J30+K30+L30</f>
        <v>52506</v>
      </c>
      <c r="D30" s="24">
        <v>52506</v>
      </c>
      <c r="E30" s="24">
        <v>0</v>
      </c>
      <c r="F30" s="24">
        <v>0</v>
      </c>
      <c r="G30" s="25">
        <v>0</v>
      </c>
      <c r="H30" s="24">
        <v>0</v>
      </c>
      <c r="I30" s="25">
        <v>0</v>
      </c>
      <c r="J30" s="25">
        <v>0</v>
      </c>
      <c r="K30" s="24">
        <v>0</v>
      </c>
      <c r="L30" s="24">
        <v>0</v>
      </c>
      <c r="M30" s="24">
        <v>0</v>
      </c>
      <c r="N30" s="47">
        <v>0</v>
      </c>
      <c r="O30" s="60"/>
    </row>
    <row r="31" spans="1:15" ht="21" customHeight="1">
      <c r="A31" s="68">
        <v>23</v>
      </c>
      <c r="B31" s="11" t="s">
        <v>20</v>
      </c>
      <c r="C31" s="70">
        <f aca="true" t="shared" si="10" ref="C31:J31">C33</f>
        <v>463539</v>
      </c>
      <c r="D31" s="70">
        <f t="shared" si="10"/>
        <v>0</v>
      </c>
      <c r="E31" s="70">
        <f t="shared" si="10"/>
        <v>463539</v>
      </c>
      <c r="F31" s="70">
        <f t="shared" si="10"/>
        <v>0</v>
      </c>
      <c r="G31" s="71">
        <f t="shared" si="10"/>
        <v>0</v>
      </c>
      <c r="H31" s="70">
        <f t="shared" si="10"/>
        <v>0</v>
      </c>
      <c r="I31" s="71">
        <f t="shared" si="10"/>
        <v>0</v>
      </c>
      <c r="J31" s="71">
        <f t="shared" si="10"/>
        <v>0</v>
      </c>
      <c r="K31" s="70">
        <v>0</v>
      </c>
      <c r="L31" s="70">
        <v>0</v>
      </c>
      <c r="M31" s="70">
        <f>M33</f>
        <v>0</v>
      </c>
      <c r="N31" s="75">
        <f>N33</f>
        <v>0</v>
      </c>
      <c r="O31" s="76" t="s">
        <v>21</v>
      </c>
    </row>
    <row r="32" spans="1:15" ht="39.75" customHeight="1">
      <c r="A32" s="68"/>
      <c r="B32" s="28" t="s">
        <v>22</v>
      </c>
      <c r="C32" s="70"/>
      <c r="D32" s="70"/>
      <c r="E32" s="70"/>
      <c r="F32" s="70"/>
      <c r="G32" s="71"/>
      <c r="H32" s="70"/>
      <c r="I32" s="71"/>
      <c r="J32" s="71"/>
      <c r="K32" s="70"/>
      <c r="L32" s="70"/>
      <c r="M32" s="70"/>
      <c r="N32" s="75"/>
      <c r="O32" s="76"/>
    </row>
    <row r="33" spans="1:15" ht="21.75" customHeight="1">
      <c r="A33" s="10">
        <v>24</v>
      </c>
      <c r="B33" s="17" t="s">
        <v>15</v>
      </c>
      <c r="C33" s="24">
        <f>D33+E33+F33+G33+H33+I33+J33+K33+L33</f>
        <v>463539</v>
      </c>
      <c r="D33" s="24">
        <v>0</v>
      </c>
      <c r="E33" s="24">
        <v>463539</v>
      </c>
      <c r="F33" s="24">
        <v>0</v>
      </c>
      <c r="G33" s="25">
        <v>0</v>
      </c>
      <c r="H33" s="24">
        <v>0</v>
      </c>
      <c r="I33" s="25">
        <v>0</v>
      </c>
      <c r="J33" s="25">
        <v>0</v>
      </c>
      <c r="K33" s="24">
        <v>0</v>
      </c>
      <c r="L33" s="24">
        <v>0</v>
      </c>
      <c r="M33" s="24"/>
      <c r="N33" s="47"/>
      <c r="O33" s="60"/>
    </row>
    <row r="34" spans="1:15" ht="21.75" customHeight="1">
      <c r="A34" s="68">
        <v>25</v>
      </c>
      <c r="B34" s="11" t="s">
        <v>23</v>
      </c>
      <c r="C34" s="70">
        <f aca="true" t="shared" si="11" ref="C34:J34">C36</f>
        <v>98995</v>
      </c>
      <c r="D34" s="70">
        <f t="shared" si="11"/>
        <v>0</v>
      </c>
      <c r="E34" s="70">
        <f t="shared" si="11"/>
        <v>0</v>
      </c>
      <c r="F34" s="70">
        <f t="shared" si="11"/>
        <v>98995</v>
      </c>
      <c r="G34" s="71">
        <f t="shared" si="11"/>
        <v>0</v>
      </c>
      <c r="H34" s="70">
        <f t="shared" si="11"/>
        <v>0</v>
      </c>
      <c r="I34" s="71">
        <f t="shared" si="11"/>
        <v>0</v>
      </c>
      <c r="J34" s="71">
        <f t="shared" si="11"/>
        <v>0</v>
      </c>
      <c r="K34" s="70">
        <v>0</v>
      </c>
      <c r="L34" s="70">
        <v>0</v>
      </c>
      <c r="M34" s="70">
        <f>M36</f>
        <v>0</v>
      </c>
      <c r="N34" s="75">
        <f>N36</f>
        <v>0</v>
      </c>
      <c r="O34" s="76">
        <v>8</v>
      </c>
    </row>
    <row r="35" spans="1:15" ht="21.75" customHeight="1">
      <c r="A35" s="68"/>
      <c r="B35" s="17" t="s">
        <v>24</v>
      </c>
      <c r="C35" s="70"/>
      <c r="D35" s="70"/>
      <c r="E35" s="70"/>
      <c r="F35" s="70"/>
      <c r="G35" s="71"/>
      <c r="H35" s="70"/>
      <c r="I35" s="71"/>
      <c r="J35" s="71"/>
      <c r="K35" s="70"/>
      <c r="L35" s="70"/>
      <c r="M35" s="70"/>
      <c r="N35" s="75"/>
      <c r="O35" s="76"/>
    </row>
    <row r="36" spans="1:15" ht="21.75" customHeight="1">
      <c r="A36" s="10">
        <v>26</v>
      </c>
      <c r="B36" s="17" t="s">
        <v>15</v>
      </c>
      <c r="C36" s="24">
        <f>D36+E36+F36+G36+H36+I36+J36+K36+L36</f>
        <v>98995</v>
      </c>
      <c r="D36" s="24">
        <v>0</v>
      </c>
      <c r="E36" s="24">
        <v>0</v>
      </c>
      <c r="F36" s="24">
        <v>98995</v>
      </c>
      <c r="G36" s="25">
        <v>0</v>
      </c>
      <c r="H36" s="24">
        <v>0</v>
      </c>
      <c r="I36" s="25">
        <v>0</v>
      </c>
      <c r="J36" s="25">
        <v>0</v>
      </c>
      <c r="K36" s="24">
        <v>0</v>
      </c>
      <c r="L36" s="24">
        <v>0</v>
      </c>
      <c r="M36" s="24">
        <v>0</v>
      </c>
      <c r="N36" s="47">
        <v>0</v>
      </c>
      <c r="O36" s="60"/>
    </row>
    <row r="37" spans="1:15" ht="23.25" customHeight="1">
      <c r="A37" s="10">
        <v>27</v>
      </c>
      <c r="B37" s="73" t="s">
        <v>25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60"/>
    </row>
    <row r="38" spans="1:15" ht="36" customHeight="1">
      <c r="A38" s="10">
        <v>28</v>
      </c>
      <c r="B38" s="11" t="s">
        <v>13</v>
      </c>
      <c r="C38" s="22">
        <f aca="true" t="shared" si="12" ref="C38:N38">C39</f>
        <v>4557286</v>
      </c>
      <c r="D38" s="22">
        <f t="shared" si="12"/>
        <v>2697334</v>
      </c>
      <c r="E38" s="22">
        <f t="shared" si="12"/>
        <v>898285</v>
      </c>
      <c r="F38" s="22">
        <f t="shared" si="12"/>
        <v>0</v>
      </c>
      <c r="G38" s="23">
        <f t="shared" si="12"/>
        <v>961667</v>
      </c>
      <c r="H38" s="22">
        <f t="shared" si="12"/>
        <v>0</v>
      </c>
      <c r="I38" s="23">
        <f t="shared" si="12"/>
        <v>0</v>
      </c>
      <c r="J38" s="23">
        <f t="shared" si="12"/>
        <v>0</v>
      </c>
      <c r="K38" s="22">
        <f t="shared" si="12"/>
        <v>0</v>
      </c>
      <c r="L38" s="22">
        <f t="shared" si="12"/>
        <v>0</v>
      </c>
      <c r="M38" s="22">
        <f t="shared" si="12"/>
        <v>0</v>
      </c>
      <c r="N38" s="46">
        <f t="shared" si="12"/>
        <v>0</v>
      </c>
      <c r="O38" s="60"/>
    </row>
    <row r="39" spans="1:15" ht="24.75" customHeight="1">
      <c r="A39" s="10">
        <v>29</v>
      </c>
      <c r="B39" s="17" t="s">
        <v>8</v>
      </c>
      <c r="C39" s="24">
        <f>D39+E39+F39+G39+H39+I39+J39+K39+L39</f>
        <v>4557286</v>
      </c>
      <c r="D39" s="24">
        <f aca="true" t="shared" si="13" ref="D39:N39">D43+D45+D47</f>
        <v>2697334</v>
      </c>
      <c r="E39" s="24">
        <f t="shared" si="13"/>
        <v>898285</v>
      </c>
      <c r="F39" s="24">
        <f t="shared" si="13"/>
        <v>0</v>
      </c>
      <c r="G39" s="25">
        <f t="shared" si="13"/>
        <v>961667</v>
      </c>
      <c r="H39" s="24">
        <f t="shared" si="13"/>
        <v>0</v>
      </c>
      <c r="I39" s="25">
        <f t="shared" si="13"/>
        <v>0</v>
      </c>
      <c r="J39" s="25">
        <f t="shared" si="13"/>
        <v>0</v>
      </c>
      <c r="K39" s="24">
        <f t="shared" si="13"/>
        <v>0</v>
      </c>
      <c r="L39" s="24">
        <f t="shared" si="13"/>
        <v>0</v>
      </c>
      <c r="M39" s="24">
        <f t="shared" si="13"/>
        <v>0</v>
      </c>
      <c r="N39" s="47">
        <f t="shared" si="13"/>
        <v>0</v>
      </c>
      <c r="O39" s="60"/>
    </row>
    <row r="40" spans="1:15" ht="19.5" customHeight="1">
      <c r="A40" s="10">
        <v>30</v>
      </c>
      <c r="B40" s="11" t="s">
        <v>26</v>
      </c>
      <c r="C40" s="22">
        <f aca="true" t="shared" si="14" ref="C40:N40">C41</f>
        <v>4557286</v>
      </c>
      <c r="D40" s="22">
        <f t="shared" si="14"/>
        <v>2697334</v>
      </c>
      <c r="E40" s="22">
        <f t="shared" si="14"/>
        <v>898285</v>
      </c>
      <c r="F40" s="22">
        <f t="shared" si="14"/>
        <v>0</v>
      </c>
      <c r="G40" s="23">
        <f t="shared" si="14"/>
        <v>961667</v>
      </c>
      <c r="H40" s="22">
        <f t="shared" si="14"/>
        <v>0</v>
      </c>
      <c r="I40" s="23">
        <f t="shared" si="14"/>
        <v>0</v>
      </c>
      <c r="J40" s="23">
        <f t="shared" si="14"/>
        <v>0</v>
      </c>
      <c r="K40" s="22">
        <f t="shared" si="14"/>
        <v>0</v>
      </c>
      <c r="L40" s="22">
        <f t="shared" si="14"/>
        <v>0</v>
      </c>
      <c r="M40" s="22">
        <f t="shared" si="14"/>
        <v>0</v>
      </c>
      <c r="N40" s="46">
        <f t="shared" si="14"/>
        <v>0</v>
      </c>
      <c r="O40" s="60"/>
    </row>
    <row r="41" spans="1:15" ht="22.5" customHeight="1">
      <c r="A41" s="10">
        <v>31</v>
      </c>
      <c r="B41" s="17" t="s">
        <v>8</v>
      </c>
      <c r="C41" s="24">
        <f>D41+E41+F41+G41+H41+I41+J41+K41+L41</f>
        <v>4557286</v>
      </c>
      <c r="D41" s="24">
        <f aca="true" t="shared" si="15" ref="D41:N41">D43+D45+D47</f>
        <v>2697334</v>
      </c>
      <c r="E41" s="24">
        <f t="shared" si="15"/>
        <v>898285</v>
      </c>
      <c r="F41" s="24">
        <f t="shared" si="15"/>
        <v>0</v>
      </c>
      <c r="G41" s="25">
        <f t="shared" si="15"/>
        <v>961667</v>
      </c>
      <c r="H41" s="24">
        <f t="shared" si="15"/>
        <v>0</v>
      </c>
      <c r="I41" s="25">
        <f t="shared" si="15"/>
        <v>0</v>
      </c>
      <c r="J41" s="25">
        <f t="shared" si="15"/>
        <v>0</v>
      </c>
      <c r="K41" s="24">
        <f t="shared" si="15"/>
        <v>0</v>
      </c>
      <c r="L41" s="24">
        <f t="shared" si="15"/>
        <v>0</v>
      </c>
      <c r="M41" s="24">
        <f t="shared" si="15"/>
        <v>0</v>
      </c>
      <c r="N41" s="47">
        <f t="shared" si="15"/>
        <v>0</v>
      </c>
      <c r="O41" s="60"/>
    </row>
    <row r="42" spans="1:15" ht="51.75" customHeight="1">
      <c r="A42" s="10">
        <v>32</v>
      </c>
      <c r="B42" s="11" t="s">
        <v>27</v>
      </c>
      <c r="C42" s="24">
        <f>C43</f>
        <v>3579001</v>
      </c>
      <c r="D42" s="24">
        <f>D43</f>
        <v>2617334</v>
      </c>
      <c r="E42" s="24">
        <f>E43</f>
        <v>0</v>
      </c>
      <c r="F42" s="24">
        <f>F43</f>
        <v>0</v>
      </c>
      <c r="G42" s="25">
        <v>961667</v>
      </c>
      <c r="H42" s="24">
        <f>H43</f>
        <v>0</v>
      </c>
      <c r="I42" s="25">
        <f>I43</f>
        <v>0</v>
      </c>
      <c r="J42" s="25">
        <f>J43</f>
        <v>0</v>
      </c>
      <c r="K42" s="24">
        <f>K43</f>
        <v>0</v>
      </c>
      <c r="L42" s="24">
        <f>L43</f>
        <v>0</v>
      </c>
      <c r="M42" s="24">
        <f aca="true" t="shared" si="16" ref="M42:M47">M43</f>
        <v>0</v>
      </c>
      <c r="N42" s="47">
        <f aca="true" t="shared" si="17" ref="N42:N47">N43</f>
        <v>0</v>
      </c>
      <c r="O42" s="62" t="s">
        <v>85</v>
      </c>
    </row>
    <row r="43" spans="1:15" ht="23.25" customHeight="1">
      <c r="A43" s="10">
        <v>33</v>
      </c>
      <c r="B43" s="17" t="s">
        <v>8</v>
      </c>
      <c r="C43" s="24">
        <f>D43+E43+F43+G43+H43+I43+J43+K43+L43</f>
        <v>3579001</v>
      </c>
      <c r="D43" s="24">
        <v>2617334</v>
      </c>
      <c r="E43" s="24">
        <v>0</v>
      </c>
      <c r="F43" s="24">
        <v>0</v>
      </c>
      <c r="G43" s="25">
        <v>961667</v>
      </c>
      <c r="H43" s="24">
        <v>0</v>
      </c>
      <c r="I43" s="25">
        <v>0</v>
      </c>
      <c r="J43" s="25">
        <v>0</v>
      </c>
      <c r="K43" s="24">
        <v>0</v>
      </c>
      <c r="L43" s="24">
        <v>0</v>
      </c>
      <c r="M43" s="24">
        <f t="shared" si="16"/>
        <v>0</v>
      </c>
      <c r="N43" s="47">
        <f t="shared" si="17"/>
        <v>0</v>
      </c>
      <c r="O43" s="60"/>
    </row>
    <row r="44" spans="1:15" ht="117" customHeight="1">
      <c r="A44" s="10">
        <v>34</v>
      </c>
      <c r="B44" s="11" t="s">
        <v>28</v>
      </c>
      <c r="C44" s="24">
        <f aca="true" t="shared" si="18" ref="C44:L44">C45</f>
        <v>80000</v>
      </c>
      <c r="D44" s="24">
        <f t="shared" si="18"/>
        <v>80000</v>
      </c>
      <c r="E44" s="24">
        <f t="shared" si="18"/>
        <v>0</v>
      </c>
      <c r="F44" s="24">
        <f t="shared" si="18"/>
        <v>0</v>
      </c>
      <c r="G44" s="25">
        <f t="shared" si="18"/>
        <v>0</v>
      </c>
      <c r="H44" s="24">
        <f t="shared" si="18"/>
        <v>0</v>
      </c>
      <c r="I44" s="25">
        <f t="shared" si="18"/>
        <v>0</v>
      </c>
      <c r="J44" s="25">
        <f t="shared" si="18"/>
        <v>0</v>
      </c>
      <c r="K44" s="24">
        <f t="shared" si="18"/>
        <v>0</v>
      </c>
      <c r="L44" s="24">
        <f t="shared" si="18"/>
        <v>0</v>
      </c>
      <c r="M44" s="24">
        <f t="shared" si="16"/>
        <v>0</v>
      </c>
      <c r="N44" s="47">
        <f t="shared" si="17"/>
        <v>0</v>
      </c>
      <c r="O44" s="62" t="s">
        <v>85</v>
      </c>
    </row>
    <row r="45" spans="1:15" ht="24.75" customHeight="1">
      <c r="A45" s="10">
        <v>35</v>
      </c>
      <c r="B45" s="17" t="s">
        <v>8</v>
      </c>
      <c r="C45" s="24">
        <f>D45+E45+F45+G45+H45+I45+J45+K45+L45</f>
        <v>80000</v>
      </c>
      <c r="D45" s="24">
        <v>80000</v>
      </c>
      <c r="E45" s="24">
        <v>0</v>
      </c>
      <c r="F45" s="24">
        <v>0</v>
      </c>
      <c r="G45" s="25">
        <v>0</v>
      </c>
      <c r="H45" s="24">
        <v>0</v>
      </c>
      <c r="I45" s="25">
        <v>0</v>
      </c>
      <c r="J45" s="25">
        <v>0</v>
      </c>
      <c r="K45" s="24">
        <v>0</v>
      </c>
      <c r="L45" s="24">
        <v>0</v>
      </c>
      <c r="M45" s="24">
        <f t="shared" si="16"/>
        <v>0</v>
      </c>
      <c r="N45" s="47">
        <f t="shared" si="17"/>
        <v>0</v>
      </c>
      <c r="O45" s="60"/>
    </row>
    <row r="46" spans="1:15" ht="50.25" customHeight="1">
      <c r="A46" s="10">
        <v>36</v>
      </c>
      <c r="B46" s="11" t="s">
        <v>29</v>
      </c>
      <c r="C46" s="24">
        <f aca="true" t="shared" si="19" ref="C46:L46">C47</f>
        <v>898285</v>
      </c>
      <c r="D46" s="24">
        <f t="shared" si="19"/>
        <v>0</v>
      </c>
      <c r="E46" s="24">
        <f t="shared" si="19"/>
        <v>898285</v>
      </c>
      <c r="F46" s="24">
        <f t="shared" si="19"/>
        <v>0</v>
      </c>
      <c r="G46" s="25">
        <f t="shared" si="19"/>
        <v>0</v>
      </c>
      <c r="H46" s="24">
        <f t="shared" si="19"/>
        <v>0</v>
      </c>
      <c r="I46" s="25">
        <f t="shared" si="19"/>
        <v>0</v>
      </c>
      <c r="J46" s="25">
        <f t="shared" si="19"/>
        <v>0</v>
      </c>
      <c r="K46" s="24">
        <f t="shared" si="19"/>
        <v>0</v>
      </c>
      <c r="L46" s="24">
        <f t="shared" si="19"/>
        <v>0</v>
      </c>
      <c r="M46" s="24">
        <f t="shared" si="16"/>
        <v>0</v>
      </c>
      <c r="N46" s="47">
        <f t="shared" si="17"/>
        <v>0</v>
      </c>
      <c r="O46" s="62" t="s">
        <v>85</v>
      </c>
    </row>
    <row r="47" spans="1:15" ht="21" customHeight="1">
      <c r="A47" s="10">
        <v>37</v>
      </c>
      <c r="B47" s="17" t="s">
        <v>8</v>
      </c>
      <c r="C47" s="24">
        <f>D47+E47+F47+G47+H47+I47+J47+K47+L47</f>
        <v>898285</v>
      </c>
      <c r="D47" s="24">
        <v>0</v>
      </c>
      <c r="E47" s="24">
        <v>898285</v>
      </c>
      <c r="F47" s="24">
        <v>0</v>
      </c>
      <c r="G47" s="25">
        <v>0</v>
      </c>
      <c r="H47" s="24">
        <v>0</v>
      </c>
      <c r="I47" s="25">
        <v>0</v>
      </c>
      <c r="J47" s="25">
        <v>0</v>
      </c>
      <c r="K47" s="24">
        <v>0</v>
      </c>
      <c r="L47" s="24">
        <v>0</v>
      </c>
      <c r="M47" s="24">
        <f t="shared" si="16"/>
        <v>0</v>
      </c>
      <c r="N47" s="47">
        <f t="shared" si="17"/>
        <v>0</v>
      </c>
      <c r="O47" s="60"/>
    </row>
    <row r="48" spans="1:15" ht="18.75" customHeight="1">
      <c r="A48" s="10">
        <v>38</v>
      </c>
      <c r="B48" s="73" t="s">
        <v>30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60"/>
    </row>
    <row r="49" spans="1:15" ht="39" customHeight="1">
      <c r="A49" s="10">
        <v>39</v>
      </c>
      <c r="B49" s="11" t="s">
        <v>13</v>
      </c>
      <c r="C49" s="22">
        <f>C50</f>
        <v>63226881</v>
      </c>
      <c r="D49" s="22">
        <f>D50</f>
        <v>8938102</v>
      </c>
      <c r="E49" s="22">
        <f>E50</f>
        <v>8022833</v>
      </c>
      <c r="F49" s="22">
        <f>F50</f>
        <v>7828717</v>
      </c>
      <c r="G49" s="23">
        <f>G50+G51</f>
        <v>9241180</v>
      </c>
      <c r="H49" s="22">
        <f>H50</f>
        <v>9786912</v>
      </c>
      <c r="I49" s="23">
        <f>I50</f>
        <v>9863316</v>
      </c>
      <c r="J49" s="23">
        <f>J50</f>
        <v>9716976</v>
      </c>
      <c r="K49" s="22">
        <v>0</v>
      </c>
      <c r="L49" s="22">
        <v>0</v>
      </c>
      <c r="M49" s="22">
        <f>M50</f>
        <v>0</v>
      </c>
      <c r="N49" s="46">
        <f>N50</f>
        <v>0</v>
      </c>
      <c r="O49" s="60"/>
    </row>
    <row r="50" spans="1:15" ht="21" customHeight="1">
      <c r="A50" s="10">
        <v>40</v>
      </c>
      <c r="B50" s="17" t="s">
        <v>8</v>
      </c>
      <c r="C50" s="24">
        <f>D50+E50+F50+G50+H50+I50+J50+K50+L50</f>
        <v>63226881</v>
      </c>
      <c r="D50" s="24">
        <f aca="true" t="shared" si="20" ref="D50:J50">D56+D59+D61+D63+D65+D67+D69+D71+D73+D75+D77</f>
        <v>8938102</v>
      </c>
      <c r="E50" s="24">
        <f t="shared" si="20"/>
        <v>8022833</v>
      </c>
      <c r="F50" s="24">
        <f t="shared" si="20"/>
        <v>7828717</v>
      </c>
      <c r="G50" s="25">
        <f t="shared" si="20"/>
        <v>9070025</v>
      </c>
      <c r="H50" s="24">
        <f t="shared" si="20"/>
        <v>9786912</v>
      </c>
      <c r="I50" s="25">
        <f t="shared" si="20"/>
        <v>9863316</v>
      </c>
      <c r="J50" s="25">
        <f t="shared" si="20"/>
        <v>9716976</v>
      </c>
      <c r="K50" s="24">
        <v>0</v>
      </c>
      <c r="L50" s="24">
        <v>0</v>
      </c>
      <c r="M50" s="24">
        <f>M52</f>
        <v>0</v>
      </c>
      <c r="N50" s="47">
        <f>N52</f>
        <v>0</v>
      </c>
      <c r="O50" s="60"/>
    </row>
    <row r="51" spans="1:15" ht="21" customHeight="1">
      <c r="A51" s="10">
        <v>41</v>
      </c>
      <c r="B51" s="17" t="s">
        <v>7</v>
      </c>
      <c r="C51" s="24">
        <f>D51+E51+F51+G51+H51+I51+J51+K51+L51</f>
        <v>171155</v>
      </c>
      <c r="D51" s="24">
        <v>0</v>
      </c>
      <c r="E51" s="24">
        <v>0</v>
      </c>
      <c r="F51" s="24">
        <v>0</v>
      </c>
      <c r="G51" s="25">
        <f>G54</f>
        <v>171155</v>
      </c>
      <c r="H51" s="24">
        <v>0</v>
      </c>
      <c r="I51" s="25">
        <v>0</v>
      </c>
      <c r="J51" s="25">
        <v>0</v>
      </c>
      <c r="K51" s="24">
        <v>0</v>
      </c>
      <c r="L51" s="24">
        <v>0</v>
      </c>
      <c r="M51" s="24"/>
      <c r="N51" s="47"/>
      <c r="O51" s="60"/>
    </row>
    <row r="52" spans="1:15" ht="19.5" customHeight="1">
      <c r="A52" s="10">
        <v>42</v>
      </c>
      <c r="B52" s="11" t="s">
        <v>11</v>
      </c>
      <c r="C52" s="22">
        <f>D52+E52+F52+G52+H52+I52+J52+K52+L52</f>
        <v>63398036</v>
      </c>
      <c r="D52" s="22">
        <f>D50</f>
        <v>8938102</v>
      </c>
      <c r="E52" s="22">
        <f>E50</f>
        <v>8022833</v>
      </c>
      <c r="F52" s="22">
        <f>F50</f>
        <v>7828717</v>
      </c>
      <c r="G52" s="23">
        <f>G53+G54</f>
        <v>9241180</v>
      </c>
      <c r="H52" s="22">
        <f>H50</f>
        <v>9786912</v>
      </c>
      <c r="I52" s="23">
        <f>I50</f>
        <v>9863316</v>
      </c>
      <c r="J52" s="23">
        <f>J50</f>
        <v>9716976</v>
      </c>
      <c r="K52" s="22">
        <v>0</v>
      </c>
      <c r="L52" s="22">
        <v>0</v>
      </c>
      <c r="M52" s="22">
        <f>M53</f>
        <v>0</v>
      </c>
      <c r="N52" s="46">
        <f>N53</f>
        <v>0</v>
      </c>
      <c r="O52" s="60"/>
    </row>
    <row r="53" spans="1:15" ht="18.75" customHeight="1">
      <c r="A53" s="10">
        <v>43</v>
      </c>
      <c r="B53" s="17" t="s">
        <v>8</v>
      </c>
      <c r="C53" s="24">
        <f>D53+E53+F53+G53+H53+I53+J53+K53+L53</f>
        <v>63226881</v>
      </c>
      <c r="D53" s="24">
        <f aca="true" t="shared" si="21" ref="D53:J53">D56+D59+D61+D63+D65+D67+D69+D71+D73+D75+D77</f>
        <v>8938102</v>
      </c>
      <c r="E53" s="24">
        <f t="shared" si="21"/>
        <v>8022833</v>
      </c>
      <c r="F53" s="24">
        <f t="shared" si="21"/>
        <v>7828717</v>
      </c>
      <c r="G53" s="25">
        <f t="shared" si="21"/>
        <v>9070025</v>
      </c>
      <c r="H53" s="24">
        <f t="shared" si="21"/>
        <v>9786912</v>
      </c>
      <c r="I53" s="25">
        <f>I56+I59+I61+I63+I65+I67+I69+I71+I73+I75+I77</f>
        <v>9863316</v>
      </c>
      <c r="J53" s="25">
        <f t="shared" si="21"/>
        <v>9716976</v>
      </c>
      <c r="K53" s="24">
        <v>0</v>
      </c>
      <c r="L53" s="24">
        <v>0</v>
      </c>
      <c r="M53" s="24">
        <f>M55</f>
        <v>0</v>
      </c>
      <c r="N53" s="47">
        <f>N55</f>
        <v>0</v>
      </c>
      <c r="O53" s="60"/>
    </row>
    <row r="54" spans="1:15" ht="18.75" customHeight="1">
      <c r="A54" s="10">
        <v>44</v>
      </c>
      <c r="B54" s="17" t="s">
        <v>7</v>
      </c>
      <c r="C54" s="24">
        <f>D54+E54+F54+G54+H54+I54+J54+K54+L54</f>
        <v>171155</v>
      </c>
      <c r="D54" s="24">
        <v>0</v>
      </c>
      <c r="E54" s="24">
        <v>0</v>
      </c>
      <c r="F54" s="24">
        <v>0</v>
      </c>
      <c r="G54" s="25">
        <f>G57</f>
        <v>171155</v>
      </c>
      <c r="H54" s="24">
        <v>0</v>
      </c>
      <c r="I54" s="25">
        <v>0</v>
      </c>
      <c r="J54" s="25">
        <v>0</v>
      </c>
      <c r="K54" s="24">
        <v>0</v>
      </c>
      <c r="L54" s="24">
        <v>0</v>
      </c>
      <c r="M54" s="24"/>
      <c r="N54" s="47"/>
      <c r="O54" s="60"/>
    </row>
    <row r="55" spans="1:15" ht="83.25" customHeight="1">
      <c r="A55" s="10">
        <v>45</v>
      </c>
      <c r="B55" s="11" t="s">
        <v>31</v>
      </c>
      <c r="C55" s="24">
        <f>C56</f>
        <v>24047677</v>
      </c>
      <c r="D55" s="24">
        <f>D56</f>
        <v>2090000</v>
      </c>
      <c r="E55" s="24">
        <f>E56</f>
        <v>2468039</v>
      </c>
      <c r="F55" s="24">
        <v>3015135</v>
      </c>
      <c r="G55" s="25">
        <f>G56+G57</f>
        <v>4795673</v>
      </c>
      <c r="H55" s="24">
        <v>3821985</v>
      </c>
      <c r="I55" s="25">
        <v>4044000</v>
      </c>
      <c r="J55" s="25">
        <v>3984000</v>
      </c>
      <c r="K55" s="24">
        <v>0</v>
      </c>
      <c r="L55" s="24">
        <v>0</v>
      </c>
      <c r="M55" s="24">
        <f>M56</f>
        <v>0</v>
      </c>
      <c r="N55" s="47">
        <f>N56</f>
        <v>0</v>
      </c>
      <c r="O55" s="62" t="s">
        <v>86</v>
      </c>
    </row>
    <row r="56" spans="1:15" ht="19.5" customHeight="1">
      <c r="A56" s="10">
        <v>46</v>
      </c>
      <c r="B56" s="17" t="s">
        <v>8</v>
      </c>
      <c r="C56" s="24">
        <f>D56+E56+F56+G56+H56+I56+J56</f>
        <v>24047677</v>
      </c>
      <c r="D56" s="24">
        <v>2090000</v>
      </c>
      <c r="E56" s="24">
        <v>2468039</v>
      </c>
      <c r="F56" s="24">
        <v>3015135</v>
      </c>
      <c r="G56" s="25">
        <v>4624518</v>
      </c>
      <c r="H56" s="24">
        <v>3821985</v>
      </c>
      <c r="I56" s="25">
        <v>4044000</v>
      </c>
      <c r="J56" s="25">
        <v>3984000</v>
      </c>
      <c r="K56" s="24">
        <v>0</v>
      </c>
      <c r="L56" s="24">
        <v>0</v>
      </c>
      <c r="M56" s="24">
        <f>M58</f>
        <v>0</v>
      </c>
      <c r="N56" s="47">
        <f>N58</f>
        <v>0</v>
      </c>
      <c r="O56" s="60"/>
    </row>
    <row r="57" spans="1:15" ht="19.5" customHeight="1">
      <c r="A57" s="10">
        <v>47</v>
      </c>
      <c r="B57" s="17" t="s">
        <v>7</v>
      </c>
      <c r="C57" s="24">
        <f>D57+E57+F57+G57+H57+I57+J57+K57+L57</f>
        <v>171155</v>
      </c>
      <c r="D57" s="24">
        <v>0</v>
      </c>
      <c r="E57" s="24">
        <v>0</v>
      </c>
      <c r="F57" s="24">
        <v>0</v>
      </c>
      <c r="G57" s="25">
        <v>171155</v>
      </c>
      <c r="H57" s="24">
        <v>0</v>
      </c>
      <c r="I57" s="25">
        <v>0</v>
      </c>
      <c r="J57" s="25">
        <v>0</v>
      </c>
      <c r="K57" s="24">
        <v>0</v>
      </c>
      <c r="L57" s="24">
        <v>0</v>
      </c>
      <c r="M57" s="24"/>
      <c r="N57" s="47"/>
      <c r="O57" s="60"/>
    </row>
    <row r="58" spans="1:15" ht="88.5" customHeight="1">
      <c r="A58" s="10">
        <v>48</v>
      </c>
      <c r="B58" s="11" t="s">
        <v>32</v>
      </c>
      <c r="C58" s="24">
        <f aca="true" t="shared" si="22" ref="C58:J58">C59</f>
        <v>430000</v>
      </c>
      <c r="D58" s="24">
        <f t="shared" si="22"/>
        <v>430000</v>
      </c>
      <c r="E58" s="24">
        <f t="shared" si="22"/>
        <v>0</v>
      </c>
      <c r="F58" s="24">
        <f t="shared" si="22"/>
        <v>0</v>
      </c>
      <c r="G58" s="25">
        <f t="shared" si="22"/>
        <v>0</v>
      </c>
      <c r="H58" s="24">
        <f t="shared" si="22"/>
        <v>0</v>
      </c>
      <c r="I58" s="25">
        <f t="shared" si="22"/>
        <v>0</v>
      </c>
      <c r="J58" s="25">
        <f t="shared" si="22"/>
        <v>0</v>
      </c>
      <c r="K58" s="24">
        <v>0</v>
      </c>
      <c r="L58" s="24">
        <v>0</v>
      </c>
      <c r="M58" s="24">
        <f aca="true" t="shared" si="23" ref="M58:M77">M59</f>
        <v>0</v>
      </c>
      <c r="N58" s="47">
        <f aca="true" t="shared" si="24" ref="N58:N77">N59</f>
        <v>0</v>
      </c>
      <c r="O58" s="63"/>
    </row>
    <row r="59" spans="1:15" ht="18.75" customHeight="1">
      <c r="A59" s="10">
        <v>49</v>
      </c>
      <c r="B59" s="17" t="s">
        <v>15</v>
      </c>
      <c r="C59" s="24">
        <f>D59+E59+F59+G59+H59+I59+J59+K59+L59</f>
        <v>430000</v>
      </c>
      <c r="D59" s="24">
        <v>430000</v>
      </c>
      <c r="E59" s="24">
        <v>0</v>
      </c>
      <c r="F59" s="24">
        <v>0</v>
      </c>
      <c r="G59" s="25">
        <v>0</v>
      </c>
      <c r="H59" s="24">
        <v>0</v>
      </c>
      <c r="I59" s="25">
        <v>0</v>
      </c>
      <c r="J59" s="25">
        <v>0</v>
      </c>
      <c r="K59" s="24">
        <v>0</v>
      </c>
      <c r="L59" s="24">
        <v>0</v>
      </c>
      <c r="M59" s="24">
        <f t="shared" si="23"/>
        <v>0</v>
      </c>
      <c r="N59" s="47">
        <f t="shared" si="24"/>
        <v>0</v>
      </c>
      <c r="O59" s="60"/>
    </row>
    <row r="60" spans="1:15" ht="51" customHeight="1">
      <c r="A60" s="10">
        <v>50</v>
      </c>
      <c r="B60" s="11" t="s">
        <v>33</v>
      </c>
      <c r="C60" s="24">
        <f>C61</f>
        <v>11965309</v>
      </c>
      <c r="D60" s="24">
        <f>D61</f>
        <v>1903994</v>
      </c>
      <c r="E60" s="24">
        <f>E61</f>
        <v>1500000</v>
      </c>
      <c r="F60" s="24">
        <v>1200000</v>
      </c>
      <c r="G60" s="25">
        <v>1370000</v>
      </c>
      <c r="H60" s="24">
        <v>2178015</v>
      </c>
      <c r="I60" s="25">
        <v>1920900</v>
      </c>
      <c r="J60" s="25">
        <v>1892400</v>
      </c>
      <c r="K60" s="24">
        <v>0</v>
      </c>
      <c r="L60" s="24">
        <v>0</v>
      </c>
      <c r="M60" s="24">
        <f t="shared" si="23"/>
        <v>0</v>
      </c>
      <c r="N60" s="47">
        <f t="shared" si="24"/>
        <v>0</v>
      </c>
      <c r="O60" s="62" t="s">
        <v>87</v>
      </c>
    </row>
    <row r="61" spans="1:15" ht="19.5" customHeight="1">
      <c r="A61" s="10">
        <v>51</v>
      </c>
      <c r="B61" s="17" t="s">
        <v>8</v>
      </c>
      <c r="C61" s="24">
        <f>D61+E61+F61+G61+H61+I61+J61+K61+L61</f>
        <v>11965309</v>
      </c>
      <c r="D61" s="24">
        <v>1903994</v>
      </c>
      <c r="E61" s="24">
        <v>1500000</v>
      </c>
      <c r="F61" s="24">
        <v>1200000</v>
      </c>
      <c r="G61" s="25">
        <v>1370000</v>
      </c>
      <c r="H61" s="24">
        <v>2178015</v>
      </c>
      <c r="I61" s="25">
        <v>1920900</v>
      </c>
      <c r="J61" s="25">
        <v>1892400</v>
      </c>
      <c r="K61" s="24">
        <v>0</v>
      </c>
      <c r="L61" s="24">
        <v>0</v>
      </c>
      <c r="M61" s="24">
        <f t="shared" si="23"/>
        <v>0</v>
      </c>
      <c r="N61" s="47">
        <f t="shared" si="24"/>
        <v>0</v>
      </c>
      <c r="O61" s="60"/>
    </row>
    <row r="62" spans="1:15" ht="50.25" customHeight="1">
      <c r="A62" s="10">
        <v>52</v>
      </c>
      <c r="B62" s="11" t="s">
        <v>34</v>
      </c>
      <c r="C62" s="24">
        <f>C63</f>
        <v>500700</v>
      </c>
      <c r="D62" s="24">
        <f>D63</f>
        <v>300000</v>
      </c>
      <c r="E62" s="24">
        <f>E63</f>
        <v>0</v>
      </c>
      <c r="F62" s="24">
        <f>F63</f>
        <v>0</v>
      </c>
      <c r="G62" s="25">
        <f>G63</f>
        <v>0</v>
      </c>
      <c r="H62" s="24">
        <v>0</v>
      </c>
      <c r="I62" s="25">
        <v>101100</v>
      </c>
      <c r="J62" s="25">
        <v>99600</v>
      </c>
      <c r="K62" s="24">
        <v>0</v>
      </c>
      <c r="L62" s="24">
        <v>0</v>
      </c>
      <c r="M62" s="24">
        <f t="shared" si="23"/>
        <v>0</v>
      </c>
      <c r="N62" s="47">
        <f t="shared" si="24"/>
        <v>0</v>
      </c>
      <c r="O62" s="62" t="s">
        <v>88</v>
      </c>
    </row>
    <row r="63" spans="1:15" ht="18.75" customHeight="1">
      <c r="A63" s="10">
        <v>53</v>
      </c>
      <c r="B63" s="17" t="s">
        <v>8</v>
      </c>
      <c r="C63" s="24">
        <f>D63+E63+F63+G63+H63+I63+J63+K63+L63</f>
        <v>500700</v>
      </c>
      <c r="D63" s="24">
        <v>300000</v>
      </c>
      <c r="E63" s="24">
        <v>0</v>
      </c>
      <c r="F63" s="24">
        <v>0</v>
      </c>
      <c r="G63" s="25">
        <v>0</v>
      </c>
      <c r="H63" s="24">
        <v>0</v>
      </c>
      <c r="I63" s="25">
        <v>101100</v>
      </c>
      <c r="J63" s="25">
        <v>99600</v>
      </c>
      <c r="K63" s="24">
        <v>0</v>
      </c>
      <c r="L63" s="24">
        <v>0</v>
      </c>
      <c r="M63" s="24">
        <f t="shared" si="23"/>
        <v>0</v>
      </c>
      <c r="N63" s="47">
        <f t="shared" si="24"/>
        <v>0</v>
      </c>
      <c r="O63" s="60"/>
    </row>
    <row r="64" spans="1:15" ht="69" customHeight="1">
      <c r="A64" s="10">
        <v>54</v>
      </c>
      <c r="B64" s="11" t="s">
        <v>35</v>
      </c>
      <c r="C64" s="24">
        <f>C65</f>
        <v>685176</v>
      </c>
      <c r="D64" s="24">
        <f>D65</f>
        <v>527984</v>
      </c>
      <c r="E64" s="24">
        <f>E65</f>
        <v>135192</v>
      </c>
      <c r="F64" s="24">
        <f>F65</f>
        <v>22000</v>
      </c>
      <c r="G64" s="25">
        <v>0</v>
      </c>
      <c r="H64" s="24">
        <v>0</v>
      </c>
      <c r="I64" s="25">
        <v>0</v>
      </c>
      <c r="J64" s="25">
        <v>0</v>
      </c>
      <c r="K64" s="24">
        <v>0</v>
      </c>
      <c r="L64" s="24">
        <v>0</v>
      </c>
      <c r="M64" s="24">
        <f t="shared" si="23"/>
        <v>0</v>
      </c>
      <c r="N64" s="47">
        <f t="shared" si="24"/>
        <v>0</v>
      </c>
      <c r="O64" s="62" t="s">
        <v>89</v>
      </c>
    </row>
    <row r="65" spans="1:15" ht="19.5" customHeight="1">
      <c r="A65" s="10">
        <v>55</v>
      </c>
      <c r="B65" s="17" t="s">
        <v>8</v>
      </c>
      <c r="C65" s="24">
        <f>D65+E65+F65+G65+H65+I65+J65+K65+L65</f>
        <v>685176</v>
      </c>
      <c r="D65" s="24">
        <v>527984</v>
      </c>
      <c r="E65" s="24">
        <v>135192</v>
      </c>
      <c r="F65" s="24">
        <v>22000</v>
      </c>
      <c r="G65" s="25">
        <v>0</v>
      </c>
      <c r="H65" s="24">
        <v>0</v>
      </c>
      <c r="I65" s="25">
        <v>0</v>
      </c>
      <c r="J65" s="25">
        <v>0</v>
      </c>
      <c r="K65" s="24">
        <v>0</v>
      </c>
      <c r="L65" s="24">
        <v>0</v>
      </c>
      <c r="M65" s="24">
        <f t="shared" si="23"/>
        <v>0</v>
      </c>
      <c r="N65" s="47">
        <f t="shared" si="24"/>
        <v>0</v>
      </c>
      <c r="O65" s="60"/>
    </row>
    <row r="66" spans="1:15" ht="81.75" customHeight="1">
      <c r="A66" s="10">
        <v>56</v>
      </c>
      <c r="B66" s="11" t="s">
        <v>36</v>
      </c>
      <c r="C66" s="24">
        <f aca="true" t="shared" si="25" ref="C66:J66">C67</f>
        <v>325000</v>
      </c>
      <c r="D66" s="24">
        <f t="shared" si="25"/>
        <v>325000</v>
      </c>
      <c r="E66" s="24">
        <f t="shared" si="25"/>
        <v>0</v>
      </c>
      <c r="F66" s="24">
        <f t="shared" si="25"/>
        <v>0</v>
      </c>
      <c r="G66" s="25">
        <f t="shared" si="25"/>
        <v>0</v>
      </c>
      <c r="H66" s="24">
        <f t="shared" si="25"/>
        <v>0</v>
      </c>
      <c r="I66" s="25">
        <f t="shared" si="25"/>
        <v>0</v>
      </c>
      <c r="J66" s="25">
        <f t="shared" si="25"/>
        <v>0</v>
      </c>
      <c r="K66" s="24">
        <v>0</v>
      </c>
      <c r="L66" s="24">
        <v>0</v>
      </c>
      <c r="M66" s="24">
        <f t="shared" si="23"/>
        <v>0</v>
      </c>
      <c r="N66" s="47">
        <f t="shared" si="24"/>
        <v>0</v>
      </c>
      <c r="O66" s="62" t="s">
        <v>90</v>
      </c>
    </row>
    <row r="67" spans="1:15" ht="19.5" customHeight="1">
      <c r="A67" s="10">
        <v>57</v>
      </c>
      <c r="B67" s="17" t="s">
        <v>8</v>
      </c>
      <c r="C67" s="24">
        <f>D67+E67+F67+G67+H67+I67+J67+K67+L67</f>
        <v>325000</v>
      </c>
      <c r="D67" s="24">
        <v>325000</v>
      </c>
      <c r="E67" s="24">
        <v>0</v>
      </c>
      <c r="F67" s="24">
        <v>0</v>
      </c>
      <c r="G67" s="25">
        <v>0</v>
      </c>
      <c r="H67" s="24">
        <v>0</v>
      </c>
      <c r="I67" s="25">
        <v>0</v>
      </c>
      <c r="J67" s="25">
        <v>0</v>
      </c>
      <c r="K67" s="24">
        <v>0</v>
      </c>
      <c r="L67" s="24">
        <v>0</v>
      </c>
      <c r="M67" s="24">
        <f t="shared" si="23"/>
        <v>0</v>
      </c>
      <c r="N67" s="47">
        <f t="shared" si="24"/>
        <v>0</v>
      </c>
      <c r="O67" s="60"/>
    </row>
    <row r="68" spans="1:15" ht="54.75" customHeight="1">
      <c r="A68" s="10">
        <v>58</v>
      </c>
      <c r="B68" s="11" t="s">
        <v>37</v>
      </c>
      <c r="C68" s="24">
        <f>C69</f>
        <v>3721501</v>
      </c>
      <c r="D68" s="24">
        <f>D69</f>
        <v>731760</v>
      </c>
      <c r="E68" s="24">
        <f>E69</f>
        <v>236649</v>
      </c>
      <c r="F68" s="24">
        <f>F69</f>
        <v>308192</v>
      </c>
      <c r="G68" s="25">
        <v>340000</v>
      </c>
      <c r="H68" s="24">
        <v>700000</v>
      </c>
      <c r="I68" s="25">
        <v>707700</v>
      </c>
      <c r="J68" s="25">
        <v>697200</v>
      </c>
      <c r="K68" s="24">
        <v>0</v>
      </c>
      <c r="L68" s="24">
        <v>0</v>
      </c>
      <c r="M68" s="24">
        <f t="shared" si="23"/>
        <v>0</v>
      </c>
      <c r="N68" s="47">
        <f t="shared" si="24"/>
        <v>0</v>
      </c>
      <c r="O68" s="62" t="s">
        <v>91</v>
      </c>
    </row>
    <row r="69" spans="1:15" ht="18.75" customHeight="1">
      <c r="A69" s="10">
        <v>59</v>
      </c>
      <c r="B69" s="17" t="s">
        <v>8</v>
      </c>
      <c r="C69" s="24">
        <f>D69+E69+F69+G69+H69+I69+J69+K69+L69</f>
        <v>3721501</v>
      </c>
      <c r="D69" s="29">
        <v>731760</v>
      </c>
      <c r="E69" s="29">
        <v>236649</v>
      </c>
      <c r="F69" s="29">
        <v>308192</v>
      </c>
      <c r="G69" s="30">
        <v>340000</v>
      </c>
      <c r="H69" s="29">
        <v>700000</v>
      </c>
      <c r="I69" s="30">
        <v>707700</v>
      </c>
      <c r="J69" s="30">
        <v>697200</v>
      </c>
      <c r="K69" s="24">
        <v>0</v>
      </c>
      <c r="L69" s="24">
        <v>0</v>
      </c>
      <c r="M69" s="24">
        <f t="shared" si="23"/>
        <v>0</v>
      </c>
      <c r="N69" s="47">
        <f t="shared" si="24"/>
        <v>0</v>
      </c>
      <c r="O69" s="60"/>
    </row>
    <row r="70" spans="1:15" ht="79.5" customHeight="1">
      <c r="A70" s="10">
        <v>60</v>
      </c>
      <c r="B70" s="11" t="s">
        <v>38</v>
      </c>
      <c r="C70" s="24">
        <f>C71</f>
        <v>988801</v>
      </c>
      <c r="D70" s="24">
        <f>D71</f>
        <v>264000</v>
      </c>
      <c r="E70" s="24">
        <f>E71</f>
        <v>239045</v>
      </c>
      <c r="F70" s="24">
        <f>F71</f>
        <v>222449</v>
      </c>
      <c r="G70" s="25">
        <v>7507</v>
      </c>
      <c r="H70" s="24">
        <v>14960</v>
      </c>
      <c r="I70" s="25">
        <v>121320</v>
      </c>
      <c r="J70" s="25">
        <v>119520</v>
      </c>
      <c r="K70" s="24">
        <v>0</v>
      </c>
      <c r="L70" s="24">
        <v>0</v>
      </c>
      <c r="M70" s="24">
        <f t="shared" si="23"/>
        <v>0</v>
      </c>
      <c r="N70" s="47">
        <f t="shared" si="24"/>
        <v>0</v>
      </c>
      <c r="O70" s="62" t="s">
        <v>92</v>
      </c>
    </row>
    <row r="71" spans="1:15" ht="18.75" customHeight="1">
      <c r="A71" s="10">
        <v>61</v>
      </c>
      <c r="B71" s="17" t="s">
        <v>8</v>
      </c>
      <c r="C71" s="24">
        <f>D71+E71+F71+G71+H71+I71+J71+K71+L71</f>
        <v>988801</v>
      </c>
      <c r="D71" s="24">
        <v>264000</v>
      </c>
      <c r="E71" s="24">
        <v>239045</v>
      </c>
      <c r="F71" s="24">
        <v>222449</v>
      </c>
      <c r="G71" s="25">
        <v>7507</v>
      </c>
      <c r="H71" s="24">
        <v>14960</v>
      </c>
      <c r="I71" s="25">
        <v>121320</v>
      </c>
      <c r="J71" s="25">
        <v>119520</v>
      </c>
      <c r="K71" s="24">
        <v>0</v>
      </c>
      <c r="L71" s="24">
        <v>0</v>
      </c>
      <c r="M71" s="24">
        <f t="shared" si="23"/>
        <v>0</v>
      </c>
      <c r="N71" s="47">
        <f t="shared" si="24"/>
        <v>0</v>
      </c>
      <c r="O71" s="60"/>
    </row>
    <row r="72" spans="1:15" ht="66" customHeight="1">
      <c r="A72" s="10">
        <v>62</v>
      </c>
      <c r="B72" s="11" t="s">
        <v>39</v>
      </c>
      <c r="C72" s="24">
        <f>C73</f>
        <v>1881724</v>
      </c>
      <c r="D72" s="24">
        <f>D73</f>
        <v>300000</v>
      </c>
      <c r="E72" s="24">
        <f>E73</f>
        <v>286020</v>
      </c>
      <c r="F72" s="24">
        <f>F73</f>
        <v>422100</v>
      </c>
      <c r="G72" s="25">
        <v>228000</v>
      </c>
      <c r="H72" s="24">
        <v>171952</v>
      </c>
      <c r="I72" s="25">
        <v>238596</v>
      </c>
      <c r="J72" s="25">
        <v>235056</v>
      </c>
      <c r="K72" s="24">
        <v>0</v>
      </c>
      <c r="L72" s="24">
        <v>0</v>
      </c>
      <c r="M72" s="24">
        <f t="shared" si="23"/>
        <v>0</v>
      </c>
      <c r="N72" s="47">
        <f t="shared" si="24"/>
        <v>0</v>
      </c>
      <c r="O72" s="62" t="s">
        <v>93</v>
      </c>
    </row>
    <row r="73" spans="1:15" ht="18.75" customHeight="1">
      <c r="A73" s="10">
        <v>63</v>
      </c>
      <c r="B73" s="17" t="s">
        <v>8</v>
      </c>
      <c r="C73" s="24">
        <f>D73+E73+F73+G73+H73+I73+J73+K73+L73</f>
        <v>1881724</v>
      </c>
      <c r="D73" s="24">
        <v>300000</v>
      </c>
      <c r="E73" s="24">
        <v>286020</v>
      </c>
      <c r="F73" s="24">
        <v>422100</v>
      </c>
      <c r="G73" s="25">
        <v>228000</v>
      </c>
      <c r="H73" s="24">
        <v>171952</v>
      </c>
      <c r="I73" s="25">
        <v>238596</v>
      </c>
      <c r="J73" s="25">
        <v>235056</v>
      </c>
      <c r="K73" s="24">
        <v>0</v>
      </c>
      <c r="L73" s="24">
        <v>0</v>
      </c>
      <c r="M73" s="24">
        <f t="shared" si="23"/>
        <v>0</v>
      </c>
      <c r="N73" s="47">
        <f t="shared" si="24"/>
        <v>0</v>
      </c>
      <c r="O73" s="60"/>
    </row>
    <row r="74" spans="1:15" ht="66.75" customHeight="1">
      <c r="A74" s="10">
        <v>64</v>
      </c>
      <c r="B74" s="11" t="s">
        <v>40</v>
      </c>
      <c r="C74" s="24">
        <f>C75</f>
        <v>17332254</v>
      </c>
      <c r="D74" s="24">
        <f>D75</f>
        <v>1800000</v>
      </c>
      <c r="E74" s="24">
        <f>E75</f>
        <v>2074513</v>
      </c>
      <c r="F74" s="24">
        <v>2638841</v>
      </c>
      <c r="G74" s="25">
        <v>2500000</v>
      </c>
      <c r="H74" s="24">
        <v>2900000</v>
      </c>
      <c r="I74" s="25">
        <v>2729700</v>
      </c>
      <c r="J74" s="25">
        <v>2689200</v>
      </c>
      <c r="K74" s="24">
        <v>0</v>
      </c>
      <c r="L74" s="24">
        <v>0</v>
      </c>
      <c r="M74" s="24">
        <f t="shared" si="23"/>
        <v>0</v>
      </c>
      <c r="N74" s="47">
        <f t="shared" si="24"/>
        <v>0</v>
      </c>
      <c r="O74" s="62" t="s">
        <v>94</v>
      </c>
    </row>
    <row r="75" spans="1:15" ht="20.25" customHeight="1">
      <c r="A75" s="10">
        <v>65</v>
      </c>
      <c r="B75" s="17" t="s">
        <v>8</v>
      </c>
      <c r="C75" s="24">
        <f>D75+E75+F75+G75+H75+I75+J75+K75+L75</f>
        <v>17332254</v>
      </c>
      <c r="D75" s="24">
        <v>1800000</v>
      </c>
      <c r="E75" s="24">
        <v>2074513</v>
      </c>
      <c r="F75" s="24">
        <v>2638841</v>
      </c>
      <c r="G75" s="25">
        <v>2500000</v>
      </c>
      <c r="H75" s="24">
        <v>2900000</v>
      </c>
      <c r="I75" s="25">
        <v>2729700</v>
      </c>
      <c r="J75" s="25">
        <v>2689200</v>
      </c>
      <c r="K75" s="24">
        <v>0</v>
      </c>
      <c r="L75" s="24">
        <v>0</v>
      </c>
      <c r="M75" s="24">
        <f t="shared" si="23"/>
        <v>0</v>
      </c>
      <c r="N75" s="47">
        <f t="shared" si="24"/>
        <v>0</v>
      </c>
      <c r="O75" s="60"/>
    </row>
    <row r="76" spans="1:15" ht="50.25" customHeight="1">
      <c r="A76" s="10">
        <v>66</v>
      </c>
      <c r="B76" s="11" t="s">
        <v>41</v>
      </c>
      <c r="C76" s="24">
        <f aca="true" t="shared" si="26" ref="C76:J76">C77</f>
        <v>1348739</v>
      </c>
      <c r="D76" s="24">
        <f t="shared" si="26"/>
        <v>265364</v>
      </c>
      <c r="E76" s="24">
        <f t="shared" si="26"/>
        <v>1083375</v>
      </c>
      <c r="F76" s="24">
        <f t="shared" si="26"/>
        <v>0</v>
      </c>
      <c r="G76" s="25">
        <f t="shared" si="26"/>
        <v>0</v>
      </c>
      <c r="H76" s="24">
        <f t="shared" si="26"/>
        <v>0</v>
      </c>
      <c r="I76" s="25">
        <f t="shared" si="26"/>
        <v>0</v>
      </c>
      <c r="J76" s="25">
        <f t="shared" si="26"/>
        <v>0</v>
      </c>
      <c r="K76" s="24">
        <v>0</v>
      </c>
      <c r="L76" s="24">
        <v>0</v>
      </c>
      <c r="M76" s="24">
        <f t="shared" si="23"/>
        <v>0</v>
      </c>
      <c r="N76" s="47">
        <f t="shared" si="24"/>
        <v>0</v>
      </c>
      <c r="O76" s="62" t="s">
        <v>95</v>
      </c>
    </row>
    <row r="77" spans="1:15" ht="17.25" customHeight="1">
      <c r="A77" s="10">
        <v>67</v>
      </c>
      <c r="B77" s="11" t="s">
        <v>8</v>
      </c>
      <c r="C77" s="24">
        <f>D77+E77+F77+G77+H77+I77+J77+K77+L77</f>
        <v>1348739</v>
      </c>
      <c r="D77" s="24">
        <v>265364</v>
      </c>
      <c r="E77" s="24">
        <v>1083375</v>
      </c>
      <c r="F77" s="24">
        <v>0</v>
      </c>
      <c r="G77" s="25">
        <v>0</v>
      </c>
      <c r="H77" s="24">
        <v>0</v>
      </c>
      <c r="I77" s="25">
        <v>0</v>
      </c>
      <c r="J77" s="25">
        <v>0</v>
      </c>
      <c r="K77" s="24">
        <v>0</v>
      </c>
      <c r="L77" s="24">
        <v>0</v>
      </c>
      <c r="M77" s="24">
        <f t="shared" si="23"/>
        <v>0</v>
      </c>
      <c r="N77" s="47">
        <f t="shared" si="24"/>
        <v>0</v>
      </c>
      <c r="O77" s="60"/>
    </row>
    <row r="78" spans="1:15" ht="18.75" customHeight="1">
      <c r="A78" s="10">
        <v>68</v>
      </c>
      <c r="B78" s="73" t="s">
        <v>42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60"/>
    </row>
    <row r="79" spans="1:15" ht="36" customHeight="1">
      <c r="A79" s="10">
        <v>69</v>
      </c>
      <c r="B79" s="11" t="s">
        <v>13</v>
      </c>
      <c r="C79" s="22">
        <f aca="true" t="shared" si="27" ref="C79:L79">C80</f>
        <v>8360109</v>
      </c>
      <c r="D79" s="22">
        <f t="shared" si="27"/>
        <v>367185</v>
      </c>
      <c r="E79" s="22">
        <f t="shared" si="27"/>
        <v>5709824</v>
      </c>
      <c r="F79" s="22">
        <f t="shared" si="27"/>
        <v>636800</v>
      </c>
      <c r="G79" s="23">
        <f t="shared" si="27"/>
        <v>443500</v>
      </c>
      <c r="H79" s="22">
        <f t="shared" si="27"/>
        <v>400000</v>
      </c>
      <c r="I79" s="23">
        <f t="shared" si="27"/>
        <v>404400</v>
      </c>
      <c r="J79" s="23">
        <f t="shared" si="27"/>
        <v>398400</v>
      </c>
      <c r="K79" s="22">
        <f t="shared" si="27"/>
        <v>0</v>
      </c>
      <c r="L79" s="22">
        <f t="shared" si="27"/>
        <v>0</v>
      </c>
      <c r="M79" s="22">
        <f aca="true" t="shared" si="28" ref="M79:M93">M80</f>
        <v>0</v>
      </c>
      <c r="N79" s="46">
        <f aca="true" t="shared" si="29" ref="N79:N93">N80</f>
        <v>0</v>
      </c>
      <c r="O79" s="60"/>
    </row>
    <row r="80" spans="1:15" ht="19.5" customHeight="1">
      <c r="A80" s="10">
        <v>70</v>
      </c>
      <c r="B80" s="17" t="s">
        <v>8</v>
      </c>
      <c r="C80" s="24">
        <f>D80+E80+F80+G80+H80+I80+J80+K80+L80</f>
        <v>8360109</v>
      </c>
      <c r="D80" s="24">
        <f>D81+D83</f>
        <v>367185</v>
      </c>
      <c r="E80" s="24">
        <f>E81+E83</f>
        <v>5709824</v>
      </c>
      <c r="F80" s="24">
        <f>F81+F83</f>
        <v>636800</v>
      </c>
      <c r="G80" s="25">
        <f>G81+G83</f>
        <v>443500</v>
      </c>
      <c r="H80" s="24">
        <f>H84</f>
        <v>400000</v>
      </c>
      <c r="I80" s="25">
        <f>I84</f>
        <v>404400</v>
      </c>
      <c r="J80" s="25">
        <f>J84</f>
        <v>398400</v>
      </c>
      <c r="K80" s="24">
        <f>K84+K88+K90+K94</f>
        <v>0</v>
      </c>
      <c r="L80" s="24">
        <f>L84+L88+L90+L94</f>
        <v>0</v>
      </c>
      <c r="M80" s="24">
        <f t="shared" si="28"/>
        <v>0</v>
      </c>
      <c r="N80" s="47">
        <f t="shared" si="29"/>
        <v>0</v>
      </c>
      <c r="O80" s="60"/>
    </row>
    <row r="81" spans="1:15" ht="22.5" customHeight="1">
      <c r="A81" s="10">
        <v>71</v>
      </c>
      <c r="B81" s="11" t="s">
        <v>43</v>
      </c>
      <c r="C81" s="22">
        <f aca="true" t="shared" si="30" ref="C81:L81">C82</f>
        <v>367185</v>
      </c>
      <c r="D81" s="22">
        <f t="shared" si="30"/>
        <v>367185</v>
      </c>
      <c r="E81" s="22">
        <f t="shared" si="30"/>
        <v>0</v>
      </c>
      <c r="F81" s="22">
        <f t="shared" si="30"/>
        <v>0</v>
      </c>
      <c r="G81" s="23">
        <f t="shared" si="30"/>
        <v>0</v>
      </c>
      <c r="H81" s="22">
        <f t="shared" si="30"/>
        <v>0</v>
      </c>
      <c r="I81" s="23">
        <f t="shared" si="30"/>
        <v>0</v>
      </c>
      <c r="J81" s="23">
        <f t="shared" si="30"/>
        <v>0</v>
      </c>
      <c r="K81" s="22">
        <f t="shared" si="30"/>
        <v>0</v>
      </c>
      <c r="L81" s="22">
        <f t="shared" si="30"/>
        <v>0</v>
      </c>
      <c r="M81" s="24">
        <f t="shared" si="28"/>
        <v>0</v>
      </c>
      <c r="N81" s="47">
        <f t="shared" si="29"/>
        <v>0</v>
      </c>
      <c r="O81" s="60"/>
    </row>
    <row r="82" spans="1:15" ht="21" customHeight="1">
      <c r="A82" s="10">
        <v>72</v>
      </c>
      <c r="B82" s="17" t="s">
        <v>8</v>
      </c>
      <c r="C82" s="24">
        <f>D82+E82+F82+G82+H82+I82+J82+K82+L82</f>
        <v>367185</v>
      </c>
      <c r="D82" s="24">
        <f>D86</f>
        <v>367185</v>
      </c>
      <c r="E82" s="24">
        <v>0</v>
      </c>
      <c r="F82" s="24">
        <v>0</v>
      </c>
      <c r="G82" s="25">
        <v>0</v>
      </c>
      <c r="H82" s="24">
        <v>0</v>
      </c>
      <c r="I82" s="25">
        <v>0</v>
      </c>
      <c r="J82" s="25">
        <v>0</v>
      </c>
      <c r="K82" s="24">
        <v>0</v>
      </c>
      <c r="L82" s="24">
        <v>0</v>
      </c>
      <c r="M82" s="24">
        <f t="shared" si="28"/>
        <v>0</v>
      </c>
      <c r="N82" s="47">
        <f t="shared" si="29"/>
        <v>0</v>
      </c>
      <c r="O82" s="60"/>
    </row>
    <row r="83" spans="1:15" ht="17.25" customHeight="1">
      <c r="A83" s="10">
        <v>73</v>
      </c>
      <c r="B83" s="11" t="s">
        <v>44</v>
      </c>
      <c r="C83" s="22">
        <f aca="true" t="shared" si="31" ref="C83:J83">C84</f>
        <v>7992924</v>
      </c>
      <c r="D83" s="22">
        <f t="shared" si="31"/>
        <v>0</v>
      </c>
      <c r="E83" s="22">
        <f t="shared" si="31"/>
        <v>5709824</v>
      </c>
      <c r="F83" s="22">
        <f t="shared" si="31"/>
        <v>636800</v>
      </c>
      <c r="G83" s="23">
        <f t="shared" si="31"/>
        <v>443500</v>
      </c>
      <c r="H83" s="22">
        <f t="shared" si="31"/>
        <v>400000</v>
      </c>
      <c r="I83" s="23">
        <f t="shared" si="31"/>
        <v>404400</v>
      </c>
      <c r="J83" s="23">
        <f t="shared" si="31"/>
        <v>398400</v>
      </c>
      <c r="K83" s="22">
        <v>0</v>
      </c>
      <c r="L83" s="22">
        <v>0</v>
      </c>
      <c r="M83" s="22">
        <f t="shared" si="28"/>
        <v>0</v>
      </c>
      <c r="N83" s="46">
        <f t="shared" si="29"/>
        <v>0</v>
      </c>
      <c r="O83" s="60"/>
    </row>
    <row r="84" spans="1:15" ht="18.75" customHeight="1">
      <c r="A84" s="10">
        <v>74</v>
      </c>
      <c r="B84" s="17" t="s">
        <v>8</v>
      </c>
      <c r="C84" s="24">
        <f>D84+E84+F84+G84+H84+I84+J84+K84+L84</f>
        <v>7992924</v>
      </c>
      <c r="D84" s="29">
        <f>D88+D90+D92+D94</f>
        <v>0</v>
      </c>
      <c r="E84" s="29">
        <f>E86+E88+E90+E92+E94</f>
        <v>5709824</v>
      </c>
      <c r="F84" s="29">
        <f>F86+F88+F90+F92+F94</f>
        <v>636800</v>
      </c>
      <c r="G84" s="30">
        <f>G86+G88+G90+G92+G94+G96</f>
        <v>443500</v>
      </c>
      <c r="H84" s="29">
        <f>H88+H90+H92+H94</f>
        <v>400000</v>
      </c>
      <c r="I84" s="30">
        <f>I88+I90+I92+I94</f>
        <v>404400</v>
      </c>
      <c r="J84" s="30">
        <f>J88</f>
        <v>398400</v>
      </c>
      <c r="K84" s="29">
        <v>0</v>
      </c>
      <c r="L84" s="29">
        <v>0</v>
      </c>
      <c r="M84" s="24">
        <f t="shared" si="28"/>
        <v>0</v>
      </c>
      <c r="N84" s="47">
        <f t="shared" si="29"/>
        <v>0</v>
      </c>
      <c r="O84" s="60"/>
    </row>
    <row r="85" spans="1:15" ht="47.25">
      <c r="A85" s="10">
        <v>75</v>
      </c>
      <c r="B85" s="11" t="s">
        <v>45</v>
      </c>
      <c r="C85" s="24">
        <f>C86</f>
        <v>4988828</v>
      </c>
      <c r="D85" s="24">
        <f>D86</f>
        <v>367185</v>
      </c>
      <c r="E85" s="24">
        <f>E86</f>
        <v>4621643</v>
      </c>
      <c r="F85" s="24">
        <f>F86</f>
        <v>0</v>
      </c>
      <c r="G85" s="25">
        <v>0</v>
      </c>
      <c r="H85" s="24">
        <f>H86</f>
        <v>0</v>
      </c>
      <c r="I85" s="25">
        <f>I86</f>
        <v>0</v>
      </c>
      <c r="J85" s="25">
        <f>J86</f>
        <v>0</v>
      </c>
      <c r="K85" s="24">
        <f>K86</f>
        <v>0</v>
      </c>
      <c r="L85" s="24">
        <f>L86</f>
        <v>0</v>
      </c>
      <c r="M85" s="24">
        <f t="shared" si="28"/>
        <v>0</v>
      </c>
      <c r="N85" s="47">
        <f t="shared" si="29"/>
        <v>0</v>
      </c>
      <c r="O85" s="62" t="s">
        <v>96</v>
      </c>
    </row>
    <row r="86" spans="1:15" ht="21" customHeight="1">
      <c r="A86" s="10">
        <v>76</v>
      </c>
      <c r="B86" s="17" t="s">
        <v>15</v>
      </c>
      <c r="C86" s="24">
        <f>D86+E86+F86+G86+H86+I86+J86+K86+L86</f>
        <v>4988828</v>
      </c>
      <c r="D86" s="24">
        <v>367185</v>
      </c>
      <c r="E86" s="24">
        <v>4621643</v>
      </c>
      <c r="F86" s="24">
        <v>0</v>
      </c>
      <c r="G86" s="25">
        <v>0</v>
      </c>
      <c r="H86" s="24">
        <v>0</v>
      </c>
      <c r="I86" s="25">
        <v>0</v>
      </c>
      <c r="J86" s="25">
        <v>0</v>
      </c>
      <c r="K86" s="24">
        <v>0</v>
      </c>
      <c r="L86" s="24">
        <v>0</v>
      </c>
      <c r="M86" s="24">
        <f t="shared" si="28"/>
        <v>0</v>
      </c>
      <c r="N86" s="47">
        <f t="shared" si="29"/>
        <v>0</v>
      </c>
      <c r="O86" s="60"/>
    </row>
    <row r="87" spans="1:15" ht="63">
      <c r="A87" s="10">
        <v>77</v>
      </c>
      <c r="B87" s="31" t="s">
        <v>46</v>
      </c>
      <c r="C87" s="24">
        <f>C88</f>
        <v>2510981</v>
      </c>
      <c r="D87" s="24">
        <f>D88</f>
        <v>0</v>
      </c>
      <c r="E87" s="24">
        <f>E88</f>
        <v>508181</v>
      </c>
      <c r="F87" s="24">
        <f>F88</f>
        <v>400000</v>
      </c>
      <c r="G87" s="25">
        <v>400000</v>
      </c>
      <c r="H87" s="24">
        <v>400000</v>
      </c>
      <c r="I87" s="25">
        <v>404400</v>
      </c>
      <c r="J87" s="25">
        <v>398400</v>
      </c>
      <c r="K87" s="24">
        <v>0</v>
      </c>
      <c r="L87" s="24">
        <v>0</v>
      </c>
      <c r="M87" s="24">
        <f t="shared" si="28"/>
        <v>0</v>
      </c>
      <c r="N87" s="47">
        <f t="shared" si="29"/>
        <v>0</v>
      </c>
      <c r="O87" s="62" t="s">
        <v>97</v>
      </c>
    </row>
    <row r="88" spans="1:15" ht="24.75" customHeight="1">
      <c r="A88" s="10">
        <v>78</v>
      </c>
      <c r="B88" s="17" t="s">
        <v>15</v>
      </c>
      <c r="C88" s="24">
        <f>D88+E88+F88+G88+H88+I88+J88+K88+L88</f>
        <v>2510981</v>
      </c>
      <c r="D88" s="29">
        <v>0</v>
      </c>
      <c r="E88" s="24">
        <v>508181</v>
      </c>
      <c r="F88" s="24">
        <v>400000</v>
      </c>
      <c r="G88" s="25">
        <v>400000</v>
      </c>
      <c r="H88" s="24">
        <v>400000</v>
      </c>
      <c r="I88" s="25">
        <v>404400</v>
      </c>
      <c r="J88" s="25">
        <v>398400</v>
      </c>
      <c r="K88" s="24">
        <v>0</v>
      </c>
      <c r="L88" s="24">
        <v>0</v>
      </c>
      <c r="M88" s="24">
        <f t="shared" si="28"/>
        <v>0</v>
      </c>
      <c r="N88" s="47">
        <f t="shared" si="29"/>
        <v>0</v>
      </c>
      <c r="O88" s="60"/>
    </row>
    <row r="89" spans="1:15" ht="99.75" customHeight="1">
      <c r="A89" s="10">
        <v>79</v>
      </c>
      <c r="B89" s="11" t="s">
        <v>47</v>
      </c>
      <c r="C89" s="24">
        <f>C90</f>
        <v>359070</v>
      </c>
      <c r="D89" s="24">
        <f>D90</f>
        <v>0</v>
      </c>
      <c r="E89" s="24">
        <f>E90</f>
        <v>150000</v>
      </c>
      <c r="F89" s="24">
        <f>F90</f>
        <v>209070</v>
      </c>
      <c r="G89" s="25">
        <v>0</v>
      </c>
      <c r="H89" s="24">
        <v>0</v>
      </c>
      <c r="I89" s="25">
        <v>0</v>
      </c>
      <c r="J89" s="25">
        <v>0</v>
      </c>
      <c r="K89" s="24">
        <v>0</v>
      </c>
      <c r="L89" s="24">
        <v>0</v>
      </c>
      <c r="M89" s="24">
        <f t="shared" si="28"/>
        <v>0</v>
      </c>
      <c r="N89" s="47">
        <f t="shared" si="29"/>
        <v>0</v>
      </c>
      <c r="O89" s="64">
        <v>75</v>
      </c>
    </row>
    <row r="90" spans="1:15" ht="21.75" customHeight="1">
      <c r="A90" s="10">
        <v>80</v>
      </c>
      <c r="B90" s="17" t="s">
        <v>8</v>
      </c>
      <c r="C90" s="24">
        <f>D90+E90+F90+G90+H90+I90+J90+K90+L90</f>
        <v>359070</v>
      </c>
      <c r="D90" s="24">
        <v>0</v>
      </c>
      <c r="E90" s="24">
        <v>150000</v>
      </c>
      <c r="F90" s="24">
        <v>209070</v>
      </c>
      <c r="G90" s="25">
        <v>0</v>
      </c>
      <c r="H90" s="24">
        <v>0</v>
      </c>
      <c r="I90" s="25">
        <v>0</v>
      </c>
      <c r="J90" s="25">
        <v>0</v>
      </c>
      <c r="K90" s="24">
        <v>0</v>
      </c>
      <c r="L90" s="24">
        <v>0</v>
      </c>
      <c r="M90" s="24">
        <f t="shared" si="28"/>
        <v>0</v>
      </c>
      <c r="N90" s="47">
        <f t="shared" si="29"/>
        <v>0</v>
      </c>
      <c r="O90" s="60"/>
    </row>
    <row r="91" spans="1:15" ht="48.75" customHeight="1">
      <c r="A91" s="10">
        <v>81</v>
      </c>
      <c r="B91" s="11" t="s">
        <v>48</v>
      </c>
      <c r="C91" s="24">
        <f aca="true" t="shared" si="32" ref="C91:L91">C92</f>
        <v>430000</v>
      </c>
      <c r="D91" s="24">
        <f t="shared" si="32"/>
        <v>0</v>
      </c>
      <c r="E91" s="24">
        <f t="shared" si="32"/>
        <v>430000</v>
      </c>
      <c r="F91" s="24">
        <f t="shared" si="32"/>
        <v>0</v>
      </c>
      <c r="G91" s="25">
        <f t="shared" si="32"/>
        <v>0</v>
      </c>
      <c r="H91" s="24">
        <f t="shared" si="32"/>
        <v>0</v>
      </c>
      <c r="I91" s="25">
        <f t="shared" si="32"/>
        <v>0</v>
      </c>
      <c r="J91" s="25">
        <f t="shared" si="32"/>
        <v>0</v>
      </c>
      <c r="K91" s="24">
        <f t="shared" si="32"/>
        <v>0</v>
      </c>
      <c r="L91" s="24">
        <f t="shared" si="32"/>
        <v>0</v>
      </c>
      <c r="M91" s="24">
        <f t="shared" si="28"/>
        <v>0</v>
      </c>
      <c r="N91" s="47">
        <f t="shared" si="29"/>
        <v>0</v>
      </c>
      <c r="O91" s="62" t="s">
        <v>98</v>
      </c>
    </row>
    <row r="92" spans="1:15" ht="17.25" customHeight="1">
      <c r="A92" s="10">
        <v>82</v>
      </c>
      <c r="B92" s="17" t="s">
        <v>8</v>
      </c>
      <c r="C92" s="24">
        <f>D92+E92+F92+G92+H92+I92+J92+K92+L92</f>
        <v>430000</v>
      </c>
      <c r="D92" s="24">
        <v>0</v>
      </c>
      <c r="E92" s="24">
        <v>430000</v>
      </c>
      <c r="F92" s="24">
        <v>0</v>
      </c>
      <c r="G92" s="25">
        <v>0</v>
      </c>
      <c r="H92" s="24">
        <v>0</v>
      </c>
      <c r="I92" s="25">
        <v>0</v>
      </c>
      <c r="J92" s="25">
        <v>0</v>
      </c>
      <c r="K92" s="24">
        <v>0</v>
      </c>
      <c r="L92" s="24">
        <v>0</v>
      </c>
      <c r="M92" s="24">
        <f t="shared" si="28"/>
        <v>0</v>
      </c>
      <c r="N92" s="47">
        <f t="shared" si="29"/>
        <v>0</v>
      </c>
      <c r="O92" s="60"/>
    </row>
    <row r="93" spans="1:15" ht="50.25" customHeight="1">
      <c r="A93" s="10">
        <v>83</v>
      </c>
      <c r="B93" s="11" t="s">
        <v>49</v>
      </c>
      <c r="C93" s="24">
        <f>C94</f>
        <v>27730</v>
      </c>
      <c r="D93" s="24">
        <f>D94</f>
        <v>0</v>
      </c>
      <c r="E93" s="24">
        <f>E94</f>
        <v>0</v>
      </c>
      <c r="F93" s="24">
        <f>F94</f>
        <v>27730</v>
      </c>
      <c r="G93" s="25">
        <v>0</v>
      </c>
      <c r="H93" s="24">
        <v>0</v>
      </c>
      <c r="I93" s="25">
        <v>0</v>
      </c>
      <c r="J93" s="25">
        <v>0</v>
      </c>
      <c r="K93" s="24">
        <v>0</v>
      </c>
      <c r="L93" s="24">
        <v>0</v>
      </c>
      <c r="M93" s="24">
        <f t="shared" si="28"/>
        <v>0</v>
      </c>
      <c r="N93" s="47">
        <f t="shared" si="29"/>
        <v>0</v>
      </c>
      <c r="O93" s="62" t="s">
        <v>99</v>
      </c>
    </row>
    <row r="94" spans="1:15" ht="19.5" customHeight="1">
      <c r="A94" s="10">
        <v>84</v>
      </c>
      <c r="B94" s="17" t="s">
        <v>8</v>
      </c>
      <c r="C94" s="24">
        <f>D94+E94+F94+G94+H94+I94+J94+K94+L94</f>
        <v>27730</v>
      </c>
      <c r="D94" s="24">
        <v>0</v>
      </c>
      <c r="E94" s="24">
        <v>0</v>
      </c>
      <c r="F94" s="24">
        <v>27730</v>
      </c>
      <c r="G94" s="25">
        <v>0</v>
      </c>
      <c r="H94" s="24">
        <v>0</v>
      </c>
      <c r="I94" s="25">
        <v>0</v>
      </c>
      <c r="J94" s="25">
        <v>0</v>
      </c>
      <c r="K94" s="24">
        <v>0</v>
      </c>
      <c r="L94" s="24">
        <v>0</v>
      </c>
      <c r="M94" s="24">
        <f>M97</f>
        <v>0</v>
      </c>
      <c r="N94" s="47">
        <f>N97</f>
        <v>0</v>
      </c>
      <c r="O94" s="60"/>
    </row>
    <row r="95" spans="1:15" ht="47.25">
      <c r="A95" s="10">
        <v>85</v>
      </c>
      <c r="B95" s="11" t="s">
        <v>50</v>
      </c>
      <c r="C95" s="32">
        <f>D95+E95+F95+G95+H95+I95+J95+K95+L95</f>
        <v>43500</v>
      </c>
      <c r="D95" s="24">
        <f aca="true" t="shared" si="33" ref="D95:F96">D96</f>
        <v>0</v>
      </c>
      <c r="E95" s="24">
        <f t="shared" si="33"/>
        <v>0</v>
      </c>
      <c r="F95" s="24">
        <f t="shared" si="33"/>
        <v>0</v>
      </c>
      <c r="G95" s="33">
        <v>43500</v>
      </c>
      <c r="H95" s="24">
        <f aca="true" t="shared" si="34" ref="H95:L96">H96</f>
        <v>0</v>
      </c>
      <c r="I95" s="25">
        <f t="shared" si="34"/>
        <v>0</v>
      </c>
      <c r="J95" s="25">
        <f t="shared" si="34"/>
        <v>0</v>
      </c>
      <c r="K95" s="24">
        <f t="shared" si="34"/>
        <v>0</v>
      </c>
      <c r="L95" s="24">
        <f t="shared" si="34"/>
        <v>0</v>
      </c>
      <c r="M95" s="32"/>
      <c r="N95" s="32"/>
      <c r="O95" s="64">
        <v>73</v>
      </c>
    </row>
    <row r="96" spans="1:15" ht="19.5" customHeight="1">
      <c r="A96" s="10">
        <v>86</v>
      </c>
      <c r="B96" s="17" t="s">
        <v>8</v>
      </c>
      <c r="C96" s="32">
        <f>D96+E96+F96+G96+H96+I96+J96+K96+L96</f>
        <v>43500</v>
      </c>
      <c r="D96" s="24">
        <f t="shared" si="33"/>
        <v>0</v>
      </c>
      <c r="E96" s="24">
        <f t="shared" si="33"/>
        <v>0</v>
      </c>
      <c r="F96" s="24">
        <f t="shared" si="33"/>
        <v>0</v>
      </c>
      <c r="G96" s="33">
        <v>43500</v>
      </c>
      <c r="H96" s="24">
        <f t="shared" si="34"/>
        <v>0</v>
      </c>
      <c r="I96" s="25">
        <f t="shared" si="34"/>
        <v>0</v>
      </c>
      <c r="J96" s="25">
        <f t="shared" si="34"/>
        <v>0</v>
      </c>
      <c r="K96" s="24">
        <f t="shared" si="34"/>
        <v>0</v>
      </c>
      <c r="L96" s="24">
        <f t="shared" si="34"/>
        <v>0</v>
      </c>
      <c r="M96" s="32"/>
      <c r="N96" s="32"/>
      <c r="O96" s="60"/>
    </row>
    <row r="97" spans="1:15" ht="18.75" customHeight="1">
      <c r="A97" s="10">
        <v>87</v>
      </c>
      <c r="B97" s="73" t="s">
        <v>51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60"/>
    </row>
    <row r="98" spans="1:15" ht="37.5" customHeight="1">
      <c r="A98" s="10">
        <v>88</v>
      </c>
      <c r="B98" s="11" t="s">
        <v>13</v>
      </c>
      <c r="C98" s="34">
        <f aca="true" t="shared" si="35" ref="C98:J98">C99</f>
        <v>1215752</v>
      </c>
      <c r="D98" s="22">
        <f t="shared" si="35"/>
        <v>0</v>
      </c>
      <c r="E98" s="22">
        <f t="shared" si="35"/>
        <v>847502</v>
      </c>
      <c r="F98" s="22">
        <f t="shared" si="35"/>
        <v>168250</v>
      </c>
      <c r="G98" s="23">
        <f t="shared" si="35"/>
        <v>200000</v>
      </c>
      <c r="H98" s="22">
        <f t="shared" si="35"/>
        <v>0</v>
      </c>
      <c r="I98" s="23">
        <f t="shared" si="35"/>
        <v>0</v>
      </c>
      <c r="J98" s="23">
        <f t="shared" si="35"/>
        <v>0</v>
      </c>
      <c r="K98" s="24">
        <v>0</v>
      </c>
      <c r="L98" s="24">
        <v>0</v>
      </c>
      <c r="M98" s="22">
        <f aca="true" t="shared" si="36" ref="M98:M106">M99</f>
        <v>0</v>
      </c>
      <c r="N98" s="46">
        <f aca="true" t="shared" si="37" ref="N98:N106">N99</f>
        <v>0</v>
      </c>
      <c r="O98" s="60"/>
    </row>
    <row r="99" spans="1:15" ht="21.75" customHeight="1">
      <c r="A99" s="10">
        <v>89</v>
      </c>
      <c r="B99" s="17" t="s">
        <v>8</v>
      </c>
      <c r="C99" s="24">
        <f>D99+E99+F99+G99+H99+I99+J99+K99+L99</f>
        <v>1215752</v>
      </c>
      <c r="D99" s="24">
        <f aca="true" t="shared" si="38" ref="D99:J99">D101</f>
        <v>0</v>
      </c>
      <c r="E99" s="24">
        <f t="shared" si="38"/>
        <v>847502</v>
      </c>
      <c r="F99" s="24">
        <f t="shared" si="38"/>
        <v>168250</v>
      </c>
      <c r="G99" s="25">
        <f t="shared" si="38"/>
        <v>200000</v>
      </c>
      <c r="H99" s="24">
        <f t="shared" si="38"/>
        <v>0</v>
      </c>
      <c r="I99" s="25">
        <f t="shared" si="38"/>
        <v>0</v>
      </c>
      <c r="J99" s="25">
        <f t="shared" si="38"/>
        <v>0</v>
      </c>
      <c r="K99" s="24">
        <v>0</v>
      </c>
      <c r="L99" s="24">
        <v>0</v>
      </c>
      <c r="M99" s="24">
        <f t="shared" si="36"/>
        <v>0</v>
      </c>
      <c r="N99" s="47">
        <f t="shared" si="37"/>
        <v>0</v>
      </c>
      <c r="O99" s="60"/>
    </row>
    <row r="100" spans="1:15" ht="22.5" customHeight="1">
      <c r="A100" s="10">
        <v>90</v>
      </c>
      <c r="B100" s="11" t="s">
        <v>11</v>
      </c>
      <c r="C100" s="22">
        <f>D100+E100+F100+G100+H100+I100+J100+K100+L100</f>
        <v>1215752</v>
      </c>
      <c r="D100" s="22">
        <f aca="true" t="shared" si="39" ref="D100:J100">D101</f>
        <v>0</v>
      </c>
      <c r="E100" s="22">
        <f t="shared" si="39"/>
        <v>847502</v>
      </c>
      <c r="F100" s="22">
        <f t="shared" si="39"/>
        <v>168250</v>
      </c>
      <c r="G100" s="23">
        <f t="shared" si="39"/>
        <v>200000</v>
      </c>
      <c r="H100" s="22">
        <f t="shared" si="39"/>
        <v>0</v>
      </c>
      <c r="I100" s="23">
        <f t="shared" si="39"/>
        <v>0</v>
      </c>
      <c r="J100" s="23">
        <f t="shared" si="39"/>
        <v>0</v>
      </c>
      <c r="K100" s="24">
        <v>0</v>
      </c>
      <c r="L100" s="24">
        <v>0</v>
      </c>
      <c r="M100" s="22">
        <f t="shared" si="36"/>
        <v>0</v>
      </c>
      <c r="N100" s="46">
        <f t="shared" si="37"/>
        <v>0</v>
      </c>
      <c r="O100" s="60"/>
    </row>
    <row r="101" spans="1:15" ht="22.5" customHeight="1">
      <c r="A101" s="10">
        <v>91</v>
      </c>
      <c r="B101" s="17" t="s">
        <v>8</v>
      </c>
      <c r="C101" s="24">
        <f>D101+E101+F101+G101+H101+I101+J101+K101+L101</f>
        <v>1215752</v>
      </c>
      <c r="D101" s="24">
        <v>0</v>
      </c>
      <c r="E101" s="24">
        <v>847502</v>
      </c>
      <c r="F101" s="24">
        <v>168250</v>
      </c>
      <c r="G101" s="25">
        <f>G103+G105+G107+G109</f>
        <v>200000</v>
      </c>
      <c r="H101" s="24">
        <v>0</v>
      </c>
      <c r="I101" s="25">
        <v>0</v>
      </c>
      <c r="J101" s="25">
        <v>0</v>
      </c>
      <c r="K101" s="24">
        <v>0</v>
      </c>
      <c r="L101" s="24">
        <v>0</v>
      </c>
      <c r="M101" s="24">
        <f t="shared" si="36"/>
        <v>0</v>
      </c>
      <c r="N101" s="47">
        <f t="shared" si="37"/>
        <v>0</v>
      </c>
      <c r="O101" s="60"/>
    </row>
    <row r="102" spans="1:15" ht="146.25" customHeight="1">
      <c r="A102" s="10">
        <v>92</v>
      </c>
      <c r="B102" s="11" t="s">
        <v>52</v>
      </c>
      <c r="C102" s="26">
        <f>C103</f>
        <v>883852</v>
      </c>
      <c r="D102" s="24">
        <f>D103</f>
        <v>0</v>
      </c>
      <c r="E102" s="24">
        <f>E103</f>
        <v>715602</v>
      </c>
      <c r="F102" s="24">
        <f>F103</f>
        <v>168250</v>
      </c>
      <c r="G102" s="25">
        <v>0</v>
      </c>
      <c r="H102" s="24">
        <v>0</v>
      </c>
      <c r="I102" s="25">
        <v>0</v>
      </c>
      <c r="J102" s="25">
        <v>0</v>
      </c>
      <c r="K102" s="24">
        <v>0</v>
      </c>
      <c r="L102" s="24">
        <v>0</v>
      </c>
      <c r="M102" s="24">
        <f t="shared" si="36"/>
        <v>0</v>
      </c>
      <c r="N102" s="47">
        <f t="shared" si="37"/>
        <v>0</v>
      </c>
      <c r="O102" s="62" t="s">
        <v>100</v>
      </c>
    </row>
    <row r="103" spans="1:15" ht="21" customHeight="1">
      <c r="A103" s="10">
        <v>93</v>
      </c>
      <c r="B103" s="17" t="s">
        <v>8</v>
      </c>
      <c r="C103" s="24">
        <f>D103+E103+F103+G103+H103+I103+J103+K103+L103</f>
        <v>883852</v>
      </c>
      <c r="D103" s="24">
        <v>0</v>
      </c>
      <c r="E103" s="24">
        <v>715602</v>
      </c>
      <c r="F103" s="24">
        <v>168250</v>
      </c>
      <c r="G103" s="25">
        <v>0</v>
      </c>
      <c r="H103" s="24">
        <v>0</v>
      </c>
      <c r="I103" s="25">
        <v>0</v>
      </c>
      <c r="J103" s="25">
        <v>0</v>
      </c>
      <c r="K103" s="24">
        <v>0</v>
      </c>
      <c r="L103" s="24">
        <v>0</v>
      </c>
      <c r="M103" s="24">
        <f t="shared" si="36"/>
        <v>0</v>
      </c>
      <c r="N103" s="47">
        <f t="shared" si="37"/>
        <v>0</v>
      </c>
      <c r="O103" s="60"/>
    </row>
    <row r="104" spans="1:15" ht="54" customHeight="1">
      <c r="A104" s="10">
        <v>94</v>
      </c>
      <c r="B104" s="11" t="s">
        <v>53</v>
      </c>
      <c r="C104" s="24">
        <f aca="true" t="shared" si="40" ref="C104:J104">C105</f>
        <v>36900</v>
      </c>
      <c r="D104" s="24">
        <f t="shared" si="40"/>
        <v>0</v>
      </c>
      <c r="E104" s="24">
        <f t="shared" si="40"/>
        <v>36900</v>
      </c>
      <c r="F104" s="24">
        <f t="shared" si="40"/>
        <v>0</v>
      </c>
      <c r="G104" s="25">
        <f t="shared" si="40"/>
        <v>0</v>
      </c>
      <c r="H104" s="24">
        <f t="shared" si="40"/>
        <v>0</v>
      </c>
      <c r="I104" s="25">
        <f t="shared" si="40"/>
        <v>0</v>
      </c>
      <c r="J104" s="25">
        <f t="shared" si="40"/>
        <v>0</v>
      </c>
      <c r="K104" s="24">
        <v>0</v>
      </c>
      <c r="L104" s="24">
        <v>0</v>
      </c>
      <c r="M104" s="24">
        <f t="shared" si="36"/>
        <v>0</v>
      </c>
      <c r="N104" s="47">
        <f t="shared" si="37"/>
        <v>0</v>
      </c>
      <c r="O104" s="62" t="s">
        <v>100</v>
      </c>
    </row>
    <row r="105" spans="1:15" ht="21" customHeight="1">
      <c r="A105" s="10">
        <v>95</v>
      </c>
      <c r="B105" s="17" t="s">
        <v>8</v>
      </c>
      <c r="C105" s="24">
        <f>D105+E105+F105+G105+H105+I105+J105+K105+L105</f>
        <v>36900</v>
      </c>
      <c r="D105" s="24">
        <v>0</v>
      </c>
      <c r="E105" s="24">
        <v>36900</v>
      </c>
      <c r="F105" s="24">
        <v>0</v>
      </c>
      <c r="G105" s="25">
        <v>0</v>
      </c>
      <c r="H105" s="24">
        <v>0</v>
      </c>
      <c r="I105" s="25">
        <v>0</v>
      </c>
      <c r="J105" s="25">
        <v>0</v>
      </c>
      <c r="K105" s="24">
        <v>0</v>
      </c>
      <c r="L105" s="24">
        <v>0</v>
      </c>
      <c r="M105" s="24">
        <f t="shared" si="36"/>
        <v>0</v>
      </c>
      <c r="N105" s="47">
        <f t="shared" si="37"/>
        <v>0</v>
      </c>
      <c r="O105" s="60"/>
    </row>
    <row r="106" spans="1:15" ht="83.25" customHeight="1">
      <c r="A106" s="10">
        <v>96</v>
      </c>
      <c r="B106" s="11" t="s">
        <v>54</v>
      </c>
      <c r="C106" s="24">
        <f aca="true" t="shared" si="41" ref="C106:J106">C107</f>
        <v>95000</v>
      </c>
      <c r="D106" s="24">
        <f t="shared" si="41"/>
        <v>0</v>
      </c>
      <c r="E106" s="24">
        <f t="shared" si="41"/>
        <v>95000</v>
      </c>
      <c r="F106" s="24">
        <f t="shared" si="41"/>
        <v>0</v>
      </c>
      <c r="G106" s="25">
        <f t="shared" si="41"/>
        <v>0</v>
      </c>
      <c r="H106" s="24">
        <f t="shared" si="41"/>
        <v>0</v>
      </c>
      <c r="I106" s="25">
        <f t="shared" si="41"/>
        <v>0</v>
      </c>
      <c r="J106" s="25">
        <f t="shared" si="41"/>
        <v>0</v>
      </c>
      <c r="K106" s="24">
        <v>0</v>
      </c>
      <c r="L106" s="24">
        <v>0</v>
      </c>
      <c r="M106" s="24">
        <f t="shared" si="36"/>
        <v>0</v>
      </c>
      <c r="N106" s="47">
        <f t="shared" si="37"/>
        <v>0</v>
      </c>
      <c r="O106" s="62" t="s">
        <v>101</v>
      </c>
    </row>
    <row r="107" spans="1:15" ht="19.5" customHeight="1">
      <c r="A107" s="10">
        <v>97</v>
      </c>
      <c r="B107" s="17" t="s">
        <v>8</v>
      </c>
      <c r="C107" s="24">
        <f>D107+E107+F107+G107+H107+I107+J107+K107+L107</f>
        <v>95000</v>
      </c>
      <c r="D107" s="24">
        <v>0</v>
      </c>
      <c r="E107" s="24">
        <v>95000</v>
      </c>
      <c r="F107" s="24">
        <v>0</v>
      </c>
      <c r="G107" s="25">
        <v>0</v>
      </c>
      <c r="H107" s="24">
        <v>0</v>
      </c>
      <c r="I107" s="25">
        <v>0</v>
      </c>
      <c r="J107" s="25">
        <v>0</v>
      </c>
      <c r="K107" s="24">
        <v>0</v>
      </c>
      <c r="L107" s="24">
        <v>0</v>
      </c>
      <c r="M107" s="24">
        <f>M110</f>
        <v>0</v>
      </c>
      <c r="N107" s="47">
        <f>N110</f>
        <v>0</v>
      </c>
      <c r="O107" s="60"/>
    </row>
    <row r="108" spans="1:15" ht="126.75" customHeight="1">
      <c r="A108" s="10">
        <v>98</v>
      </c>
      <c r="B108" s="11" t="s">
        <v>55</v>
      </c>
      <c r="C108" s="24">
        <f>C109</f>
        <v>200000</v>
      </c>
      <c r="D108" s="24">
        <v>0</v>
      </c>
      <c r="E108" s="24">
        <v>0</v>
      </c>
      <c r="F108" s="24">
        <v>0</v>
      </c>
      <c r="G108" s="33">
        <v>200000</v>
      </c>
      <c r="H108" s="24">
        <v>0</v>
      </c>
      <c r="I108" s="25">
        <v>0</v>
      </c>
      <c r="J108" s="25">
        <v>0</v>
      </c>
      <c r="K108" s="24">
        <v>0</v>
      </c>
      <c r="L108" s="24">
        <v>0</v>
      </c>
      <c r="M108" s="32"/>
      <c r="N108" s="32"/>
      <c r="O108" s="64">
        <v>84</v>
      </c>
    </row>
    <row r="109" spans="1:15" ht="22.5" customHeight="1">
      <c r="A109" s="10">
        <v>99</v>
      </c>
      <c r="B109" s="17" t="s">
        <v>8</v>
      </c>
      <c r="C109" s="24">
        <f>D109+E109+F109+G109+H109+I109+J109+K109+L109</f>
        <v>200000</v>
      </c>
      <c r="D109" s="24">
        <v>0</v>
      </c>
      <c r="E109" s="24">
        <v>0</v>
      </c>
      <c r="F109" s="24">
        <v>0</v>
      </c>
      <c r="G109" s="33">
        <v>200000</v>
      </c>
      <c r="H109" s="24">
        <v>0</v>
      </c>
      <c r="I109" s="25">
        <v>0</v>
      </c>
      <c r="J109" s="25">
        <v>0</v>
      </c>
      <c r="K109" s="24">
        <v>0</v>
      </c>
      <c r="L109" s="24">
        <v>0</v>
      </c>
      <c r="M109" s="32"/>
      <c r="N109" s="32"/>
      <c r="O109" s="60"/>
    </row>
    <row r="110" spans="1:15" ht="18.75" customHeight="1">
      <c r="A110" s="10">
        <v>100</v>
      </c>
      <c r="B110" s="73" t="s">
        <v>56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60"/>
    </row>
    <row r="111" spans="1:15" ht="31.5" customHeight="1">
      <c r="A111" s="10">
        <v>101</v>
      </c>
      <c r="B111" s="11" t="s">
        <v>13</v>
      </c>
      <c r="C111" s="22">
        <f aca="true" t="shared" si="42" ref="C111:C119">D111+E111+F111+G111+H111+I111+J111+K111+L111</f>
        <v>65360218.95</v>
      </c>
      <c r="D111" s="22">
        <f aca="true" t="shared" si="43" ref="D111:N111">D112+D113</f>
        <v>10916798.8</v>
      </c>
      <c r="E111" s="22">
        <f t="shared" si="43"/>
        <v>1360983</v>
      </c>
      <c r="F111" s="22">
        <f t="shared" si="43"/>
        <v>0</v>
      </c>
      <c r="G111" s="23">
        <f t="shared" si="43"/>
        <v>29368538.73</v>
      </c>
      <c r="H111" s="22">
        <f t="shared" si="43"/>
        <v>20452094.42</v>
      </c>
      <c r="I111" s="23">
        <f t="shared" si="43"/>
        <v>850953</v>
      </c>
      <c r="J111" s="23">
        <f t="shared" si="43"/>
        <v>2410851</v>
      </c>
      <c r="K111" s="22">
        <f t="shared" si="43"/>
        <v>0</v>
      </c>
      <c r="L111" s="22">
        <f t="shared" si="43"/>
        <v>0</v>
      </c>
      <c r="M111" s="22" t="e">
        <f t="shared" si="43"/>
        <v>#REF!</v>
      </c>
      <c r="N111" s="46" t="e">
        <f t="shared" si="43"/>
        <v>#REF!</v>
      </c>
      <c r="O111" s="60"/>
    </row>
    <row r="112" spans="1:15" ht="31.5" customHeight="1">
      <c r="A112" s="10">
        <v>102</v>
      </c>
      <c r="B112" s="17" t="s">
        <v>7</v>
      </c>
      <c r="C112" s="24">
        <f t="shared" si="42"/>
        <v>48214975.42</v>
      </c>
      <c r="D112" s="24">
        <f aca="true" t="shared" si="44" ref="D112:N112">D116+D119</f>
        <v>7889100</v>
      </c>
      <c r="E112" s="24">
        <f t="shared" si="44"/>
        <v>491123</v>
      </c>
      <c r="F112" s="24">
        <f t="shared" si="44"/>
        <v>0</v>
      </c>
      <c r="G112" s="25">
        <f t="shared" si="44"/>
        <v>20700000</v>
      </c>
      <c r="H112" s="24">
        <f t="shared" si="44"/>
        <v>19134752.42</v>
      </c>
      <c r="I112" s="25">
        <f t="shared" si="44"/>
        <v>0</v>
      </c>
      <c r="J112" s="25">
        <f t="shared" si="44"/>
        <v>0</v>
      </c>
      <c r="K112" s="24">
        <f t="shared" si="44"/>
        <v>0</v>
      </c>
      <c r="L112" s="24">
        <f t="shared" si="44"/>
        <v>0</v>
      </c>
      <c r="M112" s="24" t="e">
        <f t="shared" si="44"/>
        <v>#REF!</v>
      </c>
      <c r="N112" s="47" t="e">
        <f t="shared" si="44"/>
        <v>#REF!</v>
      </c>
      <c r="O112" s="60"/>
    </row>
    <row r="113" spans="1:15" ht="20.25" customHeight="1">
      <c r="A113" s="10">
        <v>103</v>
      </c>
      <c r="B113" s="17" t="s">
        <v>8</v>
      </c>
      <c r="C113" s="24">
        <f t="shared" si="42"/>
        <v>17145243.53</v>
      </c>
      <c r="D113" s="24">
        <f>D115+D118</f>
        <v>3027698.8</v>
      </c>
      <c r="E113" s="24">
        <f>E115+E118</f>
        <v>869860</v>
      </c>
      <c r="F113" s="24">
        <f>F115+F118</f>
        <v>0</v>
      </c>
      <c r="G113" s="25">
        <f>G115+G118</f>
        <v>8668538.73</v>
      </c>
      <c r="H113" s="24">
        <f>H115+H118</f>
        <v>1317342</v>
      </c>
      <c r="I113" s="25">
        <f>I114+I117</f>
        <v>850953</v>
      </c>
      <c r="J113" s="25">
        <f>J114+J117</f>
        <v>2410851</v>
      </c>
      <c r="K113" s="24">
        <f>K114+K117</f>
        <v>0</v>
      </c>
      <c r="L113" s="24">
        <f>L114+L117</f>
        <v>0</v>
      </c>
      <c r="M113" s="24" t="e">
        <f>M121+M123+M125+M132+#REF!+#REF!+M135+M138+M140+M142+#REF!+#REF!+#REF!+#REF!</f>
        <v>#REF!</v>
      </c>
      <c r="N113" s="47" t="e">
        <f>N121+N123+N125+N132+#REF!+#REF!+N135+N138+N140+N142+#REF!+#REF!+#REF!+#REF!</f>
        <v>#REF!</v>
      </c>
      <c r="O113" s="60"/>
    </row>
    <row r="114" spans="1:15" ht="24" customHeight="1">
      <c r="A114" s="10">
        <v>104</v>
      </c>
      <c r="B114" s="11" t="s">
        <v>10</v>
      </c>
      <c r="C114" s="22">
        <f t="shared" si="42"/>
        <v>47233113.150000006</v>
      </c>
      <c r="D114" s="22">
        <f aca="true" t="shared" si="45" ref="D114:N114">D115+D116</f>
        <v>0</v>
      </c>
      <c r="E114" s="22">
        <f t="shared" si="45"/>
        <v>0</v>
      </c>
      <c r="F114" s="22">
        <f t="shared" si="45"/>
        <v>0</v>
      </c>
      <c r="G114" s="23">
        <f t="shared" si="45"/>
        <v>23864470.73</v>
      </c>
      <c r="H114" s="22">
        <f t="shared" si="45"/>
        <v>20106838.42</v>
      </c>
      <c r="I114" s="23">
        <f t="shared" si="45"/>
        <v>850953</v>
      </c>
      <c r="J114" s="23">
        <f t="shared" si="45"/>
        <v>2410851</v>
      </c>
      <c r="K114" s="22">
        <f t="shared" si="45"/>
        <v>0</v>
      </c>
      <c r="L114" s="22">
        <f t="shared" si="45"/>
        <v>0</v>
      </c>
      <c r="M114" s="22" t="e">
        <f t="shared" si="45"/>
        <v>#REF!</v>
      </c>
      <c r="N114" s="46" t="e">
        <f t="shared" si="45"/>
        <v>#REF!</v>
      </c>
      <c r="O114" s="60"/>
    </row>
    <row r="115" spans="1:15" ht="24" customHeight="1">
      <c r="A115" s="10">
        <v>105</v>
      </c>
      <c r="B115" s="17" t="s">
        <v>8</v>
      </c>
      <c r="C115" s="24">
        <f t="shared" si="42"/>
        <v>7398360.73</v>
      </c>
      <c r="D115" s="24">
        <f>D132+D135</f>
        <v>0</v>
      </c>
      <c r="E115" s="24">
        <v>0</v>
      </c>
      <c r="F115" s="24">
        <f aca="true" t="shared" si="46" ref="F115:N115">F132+F135</f>
        <v>0</v>
      </c>
      <c r="G115" s="25">
        <f t="shared" si="46"/>
        <v>3164470.73</v>
      </c>
      <c r="H115" s="24">
        <f t="shared" si="46"/>
        <v>972086</v>
      </c>
      <c r="I115" s="25">
        <f t="shared" si="46"/>
        <v>850953</v>
      </c>
      <c r="J115" s="25">
        <f t="shared" si="46"/>
        <v>2410851</v>
      </c>
      <c r="K115" s="24">
        <f t="shared" si="46"/>
        <v>0</v>
      </c>
      <c r="L115" s="24">
        <f t="shared" si="46"/>
        <v>0</v>
      </c>
      <c r="M115" s="24" t="e">
        <f t="shared" si="46"/>
        <v>#REF!</v>
      </c>
      <c r="N115" s="47" t="e">
        <f t="shared" si="46"/>
        <v>#REF!</v>
      </c>
      <c r="O115" s="60"/>
    </row>
    <row r="116" spans="1:15" ht="24" customHeight="1">
      <c r="A116" s="10">
        <v>106</v>
      </c>
      <c r="B116" s="17" t="s">
        <v>7</v>
      </c>
      <c r="C116" s="24">
        <f t="shared" si="42"/>
        <v>39834752.42</v>
      </c>
      <c r="D116" s="24">
        <f>D133+D136</f>
        <v>0</v>
      </c>
      <c r="E116" s="24">
        <f>E133+E136</f>
        <v>0</v>
      </c>
      <c r="F116" s="24">
        <f aca="true" t="shared" si="47" ref="F116:N116">F133+F136</f>
        <v>0</v>
      </c>
      <c r="G116" s="25">
        <f t="shared" si="47"/>
        <v>20700000</v>
      </c>
      <c r="H116" s="24">
        <f t="shared" si="47"/>
        <v>19134752.42</v>
      </c>
      <c r="I116" s="25">
        <f t="shared" si="47"/>
        <v>0</v>
      </c>
      <c r="J116" s="25">
        <f t="shared" si="47"/>
        <v>0</v>
      </c>
      <c r="K116" s="24">
        <f t="shared" si="47"/>
        <v>0</v>
      </c>
      <c r="L116" s="24">
        <f t="shared" si="47"/>
        <v>0</v>
      </c>
      <c r="M116" s="24" t="e">
        <f t="shared" si="47"/>
        <v>#REF!</v>
      </c>
      <c r="N116" s="47" t="e">
        <f t="shared" si="47"/>
        <v>#REF!</v>
      </c>
      <c r="O116" s="60"/>
    </row>
    <row r="117" spans="1:15" ht="24" customHeight="1">
      <c r="A117" s="10">
        <v>107</v>
      </c>
      <c r="B117" s="11" t="s">
        <v>11</v>
      </c>
      <c r="C117" s="22">
        <f t="shared" si="42"/>
        <v>18127105.8</v>
      </c>
      <c r="D117" s="22">
        <f aca="true" t="shared" si="48" ref="D117:N117">D118+D119</f>
        <v>10916798.8</v>
      </c>
      <c r="E117" s="22">
        <f t="shared" si="48"/>
        <v>1360983</v>
      </c>
      <c r="F117" s="22">
        <f t="shared" si="48"/>
        <v>0</v>
      </c>
      <c r="G117" s="23">
        <f t="shared" si="48"/>
        <v>5504068</v>
      </c>
      <c r="H117" s="22">
        <f t="shared" si="48"/>
        <v>345256</v>
      </c>
      <c r="I117" s="23">
        <f t="shared" si="48"/>
        <v>0</v>
      </c>
      <c r="J117" s="23">
        <f t="shared" si="48"/>
        <v>0</v>
      </c>
      <c r="K117" s="22">
        <f t="shared" si="48"/>
        <v>0</v>
      </c>
      <c r="L117" s="22">
        <f t="shared" si="48"/>
        <v>0</v>
      </c>
      <c r="M117" s="22" t="e">
        <f t="shared" si="48"/>
        <v>#REF!</v>
      </c>
      <c r="N117" s="46" t="e">
        <f t="shared" si="48"/>
        <v>#REF!</v>
      </c>
      <c r="O117" s="60"/>
    </row>
    <row r="118" spans="1:15" ht="24" customHeight="1">
      <c r="A118" s="10">
        <v>108</v>
      </c>
      <c r="B118" s="17" t="s">
        <v>8</v>
      </c>
      <c r="C118" s="24">
        <f t="shared" si="42"/>
        <v>9746882.8</v>
      </c>
      <c r="D118" s="24">
        <f>D121+D123+D125+D138+D140+D142</f>
        <v>3027698.8</v>
      </c>
      <c r="E118" s="24">
        <f>E121+E123+E125+E130+E138+E140+E142</f>
        <v>869860</v>
      </c>
      <c r="F118" s="24">
        <f>F121+F123+F125+F138+F140+F142</f>
        <v>0</v>
      </c>
      <c r="G118" s="25">
        <f>G121+G123+G125+G130+G138+G140+G142+G144</f>
        <v>5504068</v>
      </c>
      <c r="H118" s="24">
        <f>H121+H123+H125+H130+H140+H142+H144</f>
        <v>345256</v>
      </c>
      <c r="I118" s="25">
        <f>I121+I123+I125+I130+I140+I142</f>
        <v>0</v>
      </c>
      <c r="J118" s="25">
        <f>J121+J123+J125+J138+J140+J142</f>
        <v>0</v>
      </c>
      <c r="K118" s="24">
        <f>K121+K123+K125+K138+K140+K142</f>
        <v>0</v>
      </c>
      <c r="L118" s="24">
        <f>L121+L123+L125+L138+L140+L142</f>
        <v>0</v>
      </c>
      <c r="M118" s="24" t="e">
        <f>M121+M123+M125+M138+M140+M142</f>
        <v>#REF!</v>
      </c>
      <c r="N118" s="47" t="e">
        <f>N121+N123+N125+N138+N140+N142</f>
        <v>#REF!</v>
      </c>
      <c r="O118" s="60"/>
    </row>
    <row r="119" spans="1:15" ht="24" customHeight="1">
      <c r="A119" s="10">
        <v>109</v>
      </c>
      <c r="B119" s="17" t="s">
        <v>7</v>
      </c>
      <c r="C119" s="24">
        <f t="shared" si="42"/>
        <v>8380223</v>
      </c>
      <c r="D119" s="24">
        <f aca="true" t="shared" si="49" ref="D119:N119">D126</f>
        <v>7889100</v>
      </c>
      <c r="E119" s="24">
        <f t="shared" si="49"/>
        <v>491123</v>
      </c>
      <c r="F119" s="24">
        <f t="shared" si="49"/>
        <v>0</v>
      </c>
      <c r="G119" s="25">
        <f t="shared" si="49"/>
        <v>0</v>
      </c>
      <c r="H119" s="24">
        <f t="shared" si="49"/>
        <v>0</v>
      </c>
      <c r="I119" s="25">
        <f t="shared" si="49"/>
        <v>0</v>
      </c>
      <c r="J119" s="25">
        <f t="shared" si="49"/>
        <v>0</v>
      </c>
      <c r="K119" s="24">
        <f t="shared" si="49"/>
        <v>0</v>
      </c>
      <c r="L119" s="24">
        <f t="shared" si="49"/>
        <v>0</v>
      </c>
      <c r="M119" s="24" t="e">
        <f t="shared" si="49"/>
        <v>#REF!</v>
      </c>
      <c r="N119" s="47" t="e">
        <f t="shared" si="49"/>
        <v>#REF!</v>
      </c>
      <c r="O119" s="60"/>
    </row>
    <row r="120" spans="1:15" ht="101.25" customHeight="1">
      <c r="A120" s="10">
        <v>110</v>
      </c>
      <c r="B120" s="11" t="s">
        <v>57</v>
      </c>
      <c r="C120" s="24">
        <f>D120+E120+F120+G120+H120+I120+J120</f>
        <v>78000</v>
      </c>
      <c r="D120" s="24">
        <f aca="true" t="shared" si="50" ref="D120:L120">D121</f>
        <v>78000</v>
      </c>
      <c r="E120" s="24">
        <f t="shared" si="50"/>
        <v>0</v>
      </c>
      <c r="F120" s="24">
        <f t="shared" si="50"/>
        <v>0</v>
      </c>
      <c r="G120" s="25">
        <f t="shared" si="50"/>
        <v>0</v>
      </c>
      <c r="H120" s="24">
        <f t="shared" si="50"/>
        <v>0</v>
      </c>
      <c r="I120" s="25">
        <f t="shared" si="50"/>
        <v>0</v>
      </c>
      <c r="J120" s="25">
        <f t="shared" si="50"/>
        <v>0</v>
      </c>
      <c r="K120" s="24">
        <f t="shared" si="50"/>
        <v>0</v>
      </c>
      <c r="L120" s="24">
        <f t="shared" si="50"/>
        <v>0</v>
      </c>
      <c r="M120" s="24" t="e">
        <f aca="true" t="shared" si="51" ref="M120:M129">M121</f>
        <v>#REF!</v>
      </c>
      <c r="N120" s="47" t="e">
        <f aca="true" t="shared" si="52" ref="N120:N129">N121</f>
        <v>#REF!</v>
      </c>
      <c r="O120" s="62" t="s">
        <v>102</v>
      </c>
    </row>
    <row r="121" spans="1:15" ht="20.25" customHeight="1">
      <c r="A121" s="10">
        <v>111</v>
      </c>
      <c r="B121" s="17" t="s">
        <v>15</v>
      </c>
      <c r="C121" s="24">
        <f>D121+E121+F121+G121+H121+I121+J121+K121+L121</f>
        <v>78000</v>
      </c>
      <c r="D121" s="24">
        <v>78000</v>
      </c>
      <c r="E121" s="24">
        <v>0</v>
      </c>
      <c r="F121" s="24">
        <v>0</v>
      </c>
      <c r="G121" s="25">
        <v>0</v>
      </c>
      <c r="H121" s="24">
        <v>0</v>
      </c>
      <c r="I121" s="25">
        <v>0</v>
      </c>
      <c r="J121" s="25">
        <v>0</v>
      </c>
      <c r="K121" s="24">
        <v>0</v>
      </c>
      <c r="L121" s="24">
        <v>0</v>
      </c>
      <c r="M121" s="24" t="e">
        <f t="shared" si="51"/>
        <v>#REF!</v>
      </c>
      <c r="N121" s="47" t="e">
        <f t="shared" si="52"/>
        <v>#REF!</v>
      </c>
      <c r="O121" s="60"/>
    </row>
    <row r="122" spans="1:15" ht="100.5" customHeight="1">
      <c r="A122" s="10">
        <v>112</v>
      </c>
      <c r="B122" s="11" t="s">
        <v>58</v>
      </c>
      <c r="C122" s="24">
        <f>D122+E122+F122+G122+H122+I122+J122+K122+L122</f>
        <v>1893942</v>
      </c>
      <c r="D122" s="24">
        <f>D123</f>
        <v>1747815</v>
      </c>
      <c r="E122" s="24">
        <f>E123</f>
        <v>146127</v>
      </c>
      <c r="F122" s="24">
        <f>F123</f>
        <v>0</v>
      </c>
      <c r="G122" s="25">
        <v>0</v>
      </c>
      <c r="H122" s="24">
        <v>0</v>
      </c>
      <c r="I122" s="25">
        <v>0</v>
      </c>
      <c r="J122" s="25">
        <f aca="true" t="shared" si="53" ref="J122:L125">J123</f>
        <v>0</v>
      </c>
      <c r="K122" s="24">
        <f t="shared" si="53"/>
        <v>0</v>
      </c>
      <c r="L122" s="24">
        <f t="shared" si="53"/>
        <v>0</v>
      </c>
      <c r="M122" s="24" t="e">
        <f t="shared" si="51"/>
        <v>#REF!</v>
      </c>
      <c r="N122" s="47" t="e">
        <f t="shared" si="52"/>
        <v>#REF!</v>
      </c>
      <c r="O122" s="62" t="s">
        <v>103</v>
      </c>
    </row>
    <row r="123" spans="1:15" ht="23.25" customHeight="1">
      <c r="A123" s="10">
        <v>113</v>
      </c>
      <c r="B123" s="17" t="s">
        <v>8</v>
      </c>
      <c r="C123" s="24">
        <f>D123+E123+F123+G123+H123+I123+J123+K123+L123</f>
        <v>1893942</v>
      </c>
      <c r="D123" s="24">
        <v>1747815</v>
      </c>
      <c r="E123" s="24">
        <v>146127</v>
      </c>
      <c r="F123" s="24">
        <v>0</v>
      </c>
      <c r="G123" s="25">
        <v>0</v>
      </c>
      <c r="H123" s="24">
        <v>0</v>
      </c>
      <c r="I123" s="25">
        <v>0</v>
      </c>
      <c r="J123" s="25">
        <f t="shared" si="53"/>
        <v>0</v>
      </c>
      <c r="K123" s="24">
        <f t="shared" si="53"/>
        <v>0</v>
      </c>
      <c r="L123" s="24">
        <f t="shared" si="53"/>
        <v>0</v>
      </c>
      <c r="M123" s="24" t="e">
        <f t="shared" si="51"/>
        <v>#REF!</v>
      </c>
      <c r="N123" s="47" t="e">
        <f t="shared" si="52"/>
        <v>#REF!</v>
      </c>
      <c r="O123" s="60"/>
    </row>
    <row r="124" spans="1:15" ht="80.25" customHeight="1">
      <c r="A124" s="10">
        <v>114</v>
      </c>
      <c r="B124" s="11" t="s">
        <v>59</v>
      </c>
      <c r="C124" s="24">
        <f>D124+E124+F124+G124+H124+I124+J124</f>
        <v>9835106.8</v>
      </c>
      <c r="D124" s="24">
        <f>D125+D126</f>
        <v>9090983.8</v>
      </c>
      <c r="E124" s="24">
        <f>E125+E126</f>
        <v>744123</v>
      </c>
      <c r="F124" s="24">
        <f>F125+F126</f>
        <v>0</v>
      </c>
      <c r="G124" s="25">
        <v>0</v>
      </c>
      <c r="H124" s="24">
        <v>0</v>
      </c>
      <c r="I124" s="25">
        <v>0</v>
      </c>
      <c r="J124" s="25">
        <f t="shared" si="53"/>
        <v>0</v>
      </c>
      <c r="K124" s="24">
        <f t="shared" si="53"/>
        <v>0</v>
      </c>
      <c r="L124" s="24">
        <f t="shared" si="53"/>
        <v>0</v>
      </c>
      <c r="M124" s="24" t="e">
        <f t="shared" si="51"/>
        <v>#REF!</v>
      </c>
      <c r="N124" s="47" t="e">
        <f t="shared" si="52"/>
        <v>#REF!</v>
      </c>
      <c r="O124" s="62" t="s">
        <v>104</v>
      </c>
    </row>
    <row r="125" spans="1:15" ht="21" customHeight="1">
      <c r="A125" s="10">
        <v>115</v>
      </c>
      <c r="B125" s="17" t="s">
        <v>8</v>
      </c>
      <c r="C125" s="24">
        <f>D125+E125+F125+G125+H125+I125+J125+K125+L125</f>
        <v>1454883.8</v>
      </c>
      <c r="D125" s="24">
        <v>1201883.8</v>
      </c>
      <c r="E125" s="24">
        <v>253000</v>
      </c>
      <c r="F125" s="24">
        <v>0</v>
      </c>
      <c r="G125" s="25">
        <v>0</v>
      </c>
      <c r="H125" s="24">
        <v>0</v>
      </c>
      <c r="I125" s="25">
        <v>0</v>
      </c>
      <c r="J125" s="25">
        <f t="shared" si="53"/>
        <v>0</v>
      </c>
      <c r="K125" s="24">
        <f t="shared" si="53"/>
        <v>0</v>
      </c>
      <c r="L125" s="24">
        <f t="shared" si="53"/>
        <v>0</v>
      </c>
      <c r="M125" s="24" t="e">
        <f t="shared" si="51"/>
        <v>#REF!</v>
      </c>
      <c r="N125" s="47" t="e">
        <f t="shared" si="52"/>
        <v>#REF!</v>
      </c>
      <c r="O125" s="60"/>
    </row>
    <row r="126" spans="1:15" ht="21" customHeight="1">
      <c r="A126" s="10">
        <v>116</v>
      </c>
      <c r="B126" s="17" t="s">
        <v>7</v>
      </c>
      <c r="C126" s="24">
        <f>D126+E126+F126+G126+H126+I126+J126+K126+L126</f>
        <v>8380223</v>
      </c>
      <c r="D126" s="24">
        <v>7889100</v>
      </c>
      <c r="E126" s="24">
        <v>491123</v>
      </c>
      <c r="F126" s="24">
        <v>0</v>
      </c>
      <c r="G126" s="25">
        <v>0</v>
      </c>
      <c r="H126" s="24">
        <v>0</v>
      </c>
      <c r="I126" s="25">
        <v>0</v>
      </c>
      <c r="J126" s="25">
        <v>0</v>
      </c>
      <c r="K126" s="24">
        <v>0</v>
      </c>
      <c r="L126" s="24">
        <v>0</v>
      </c>
      <c r="M126" s="24" t="e">
        <f t="shared" si="51"/>
        <v>#REF!</v>
      </c>
      <c r="N126" s="47" t="e">
        <f t="shared" si="52"/>
        <v>#REF!</v>
      </c>
      <c r="O126" s="60"/>
    </row>
    <row r="127" spans="1:15" ht="48.75" customHeight="1">
      <c r="A127" s="68">
        <v>117</v>
      </c>
      <c r="B127" s="74" t="s">
        <v>60</v>
      </c>
      <c r="C127" s="24">
        <f>D127+E127+F127+G127+H127+I127+J127+K127+L127</f>
        <v>470733</v>
      </c>
      <c r="D127" s="70">
        <f aca="true" t="shared" si="54" ref="D127:L127">D130</f>
        <v>0</v>
      </c>
      <c r="E127" s="70">
        <f t="shared" si="54"/>
        <v>470733</v>
      </c>
      <c r="F127" s="70">
        <f t="shared" si="54"/>
        <v>0</v>
      </c>
      <c r="G127" s="71">
        <f t="shared" si="54"/>
        <v>0</v>
      </c>
      <c r="H127" s="70">
        <f t="shared" si="54"/>
        <v>0</v>
      </c>
      <c r="I127" s="71">
        <f t="shared" si="54"/>
        <v>0</v>
      </c>
      <c r="J127" s="71">
        <f t="shared" si="54"/>
        <v>0</v>
      </c>
      <c r="K127" s="70">
        <f t="shared" si="54"/>
        <v>0</v>
      </c>
      <c r="L127" s="70">
        <f t="shared" si="54"/>
        <v>0</v>
      </c>
      <c r="M127" s="24" t="e">
        <f t="shared" si="51"/>
        <v>#REF!</v>
      </c>
      <c r="N127" s="47" t="e">
        <f t="shared" si="52"/>
        <v>#REF!</v>
      </c>
      <c r="O127" s="72" t="s">
        <v>61</v>
      </c>
    </row>
    <row r="128" spans="1:15" ht="16.5" customHeight="1" hidden="1">
      <c r="A128" s="68"/>
      <c r="B128" s="74"/>
      <c r="C128" s="24">
        <f>D128+E128+F128+G128+H128+I128+J128</f>
        <v>0</v>
      </c>
      <c r="D128" s="70"/>
      <c r="E128" s="70"/>
      <c r="F128" s="70"/>
      <c r="G128" s="71"/>
      <c r="H128" s="70"/>
      <c r="I128" s="71"/>
      <c r="J128" s="71"/>
      <c r="K128" s="70"/>
      <c r="L128" s="70"/>
      <c r="M128" s="24" t="e">
        <f t="shared" si="51"/>
        <v>#REF!</v>
      </c>
      <c r="N128" s="47" t="e">
        <f t="shared" si="52"/>
        <v>#REF!</v>
      </c>
      <c r="O128" s="72"/>
    </row>
    <row r="129" spans="1:15" ht="16.5" customHeight="1" hidden="1">
      <c r="A129" s="68"/>
      <c r="B129" s="74"/>
      <c r="C129" s="24">
        <f>D129+E129+F129+G129+H129+I129+J129</f>
        <v>0</v>
      </c>
      <c r="D129" s="70"/>
      <c r="E129" s="70"/>
      <c r="F129" s="70"/>
      <c r="G129" s="71"/>
      <c r="H129" s="70"/>
      <c r="I129" s="71"/>
      <c r="J129" s="71"/>
      <c r="K129" s="70"/>
      <c r="L129" s="70"/>
      <c r="M129" s="24" t="e">
        <f t="shared" si="51"/>
        <v>#REF!</v>
      </c>
      <c r="N129" s="47" t="e">
        <f t="shared" si="52"/>
        <v>#REF!</v>
      </c>
      <c r="O129" s="72"/>
    </row>
    <row r="130" spans="1:15" ht="18" customHeight="1">
      <c r="A130" s="10">
        <v>118</v>
      </c>
      <c r="B130" s="17" t="s">
        <v>8</v>
      </c>
      <c r="C130" s="24">
        <f aca="true" t="shared" si="55" ref="C130:C142">D130+E130+F130+G130+H130+I130+J130+K130+L130</f>
        <v>470733</v>
      </c>
      <c r="D130" s="24">
        <v>0</v>
      </c>
      <c r="E130" s="24">
        <v>470733</v>
      </c>
      <c r="F130" s="24">
        <v>0</v>
      </c>
      <c r="G130" s="25">
        <v>0</v>
      </c>
      <c r="H130" s="24">
        <v>0</v>
      </c>
      <c r="I130" s="25">
        <v>0</v>
      </c>
      <c r="J130" s="25">
        <v>0</v>
      </c>
      <c r="K130" s="24">
        <v>0</v>
      </c>
      <c r="L130" s="24">
        <v>0</v>
      </c>
      <c r="M130" s="24" t="e">
        <f>#REF!</f>
        <v>#REF!</v>
      </c>
      <c r="N130" s="47" t="e">
        <f>#REF!</f>
        <v>#REF!</v>
      </c>
      <c r="O130" s="60"/>
    </row>
    <row r="131" spans="1:15" ht="55.5" customHeight="1">
      <c r="A131" s="35">
        <v>119</v>
      </c>
      <c r="B131" s="11" t="s">
        <v>62</v>
      </c>
      <c r="C131" s="36">
        <f t="shared" si="55"/>
        <v>4078461.73</v>
      </c>
      <c r="D131" s="24">
        <v>0</v>
      </c>
      <c r="E131" s="24">
        <v>0</v>
      </c>
      <c r="F131" s="24">
        <v>0</v>
      </c>
      <c r="G131" s="25">
        <f>G132+G133</f>
        <v>816657.73</v>
      </c>
      <c r="H131" s="24">
        <v>0</v>
      </c>
      <c r="I131" s="25">
        <f>I132+I133</f>
        <v>850953</v>
      </c>
      <c r="J131" s="25">
        <f>J132+J133</f>
        <v>2410851</v>
      </c>
      <c r="K131" s="24">
        <f>K132+K133</f>
        <v>0</v>
      </c>
      <c r="L131" s="24">
        <f>L132+L133</f>
        <v>0</v>
      </c>
      <c r="M131" s="24"/>
      <c r="N131" s="47"/>
      <c r="O131" s="62" t="s">
        <v>105</v>
      </c>
    </row>
    <row r="132" spans="1:15" ht="20.25" customHeight="1">
      <c r="A132" s="10">
        <v>120</v>
      </c>
      <c r="B132" s="17" t="s">
        <v>8</v>
      </c>
      <c r="C132" s="36">
        <f t="shared" si="55"/>
        <v>4078461.73</v>
      </c>
      <c r="D132" s="24">
        <v>0</v>
      </c>
      <c r="E132" s="24">
        <v>0</v>
      </c>
      <c r="F132" s="24">
        <v>0</v>
      </c>
      <c r="G132" s="25">
        <v>816657.73</v>
      </c>
      <c r="H132" s="24">
        <v>0</v>
      </c>
      <c r="I132" s="24">
        <v>850953</v>
      </c>
      <c r="J132" s="25">
        <v>2410851</v>
      </c>
      <c r="K132" s="24">
        <v>0</v>
      </c>
      <c r="L132" s="24">
        <v>0</v>
      </c>
      <c r="M132" s="24" t="e">
        <f>M133</f>
        <v>#REF!</v>
      </c>
      <c r="N132" s="47" t="e">
        <f>N133</f>
        <v>#REF!</v>
      </c>
      <c r="O132" s="60"/>
    </row>
    <row r="133" spans="1:15" ht="18" customHeight="1">
      <c r="A133" s="35">
        <v>121</v>
      </c>
      <c r="B133" s="17" t="s">
        <v>7</v>
      </c>
      <c r="C133" s="36">
        <f t="shared" si="55"/>
        <v>0</v>
      </c>
      <c r="D133" s="24">
        <v>0</v>
      </c>
      <c r="E133" s="24">
        <v>0</v>
      </c>
      <c r="F133" s="24">
        <v>0</v>
      </c>
      <c r="G133" s="25">
        <v>0</v>
      </c>
      <c r="H133" s="24">
        <v>0</v>
      </c>
      <c r="I133" s="25">
        <v>0</v>
      </c>
      <c r="J133" s="25">
        <v>0</v>
      </c>
      <c r="K133" s="24">
        <v>0</v>
      </c>
      <c r="L133" s="24">
        <v>0</v>
      </c>
      <c r="M133" s="24" t="e">
        <f>#REF!</f>
        <v>#REF!</v>
      </c>
      <c r="N133" s="47" t="e">
        <f>#REF!</f>
        <v>#REF!</v>
      </c>
      <c r="O133" s="60"/>
    </row>
    <row r="134" spans="1:15" ht="94.5">
      <c r="A134" s="10">
        <v>122</v>
      </c>
      <c r="B134" s="11" t="s">
        <v>64</v>
      </c>
      <c r="C134" s="24">
        <f t="shared" si="55"/>
        <v>43154651.42</v>
      </c>
      <c r="D134" s="24">
        <f aca="true" t="shared" si="56" ref="D134:L134">D135+D136</f>
        <v>0</v>
      </c>
      <c r="E134" s="24">
        <f t="shared" si="56"/>
        <v>0</v>
      </c>
      <c r="F134" s="24">
        <f t="shared" si="56"/>
        <v>0</v>
      </c>
      <c r="G134" s="25">
        <f t="shared" si="56"/>
        <v>23047813</v>
      </c>
      <c r="H134" s="24">
        <f t="shared" si="56"/>
        <v>20106838.42</v>
      </c>
      <c r="I134" s="25">
        <f t="shared" si="56"/>
        <v>0</v>
      </c>
      <c r="J134" s="25">
        <f t="shared" si="56"/>
        <v>0</v>
      </c>
      <c r="K134" s="24">
        <f t="shared" si="56"/>
        <v>0</v>
      </c>
      <c r="L134" s="24">
        <f t="shared" si="56"/>
        <v>0</v>
      </c>
      <c r="M134" s="24"/>
      <c r="N134" s="47"/>
      <c r="O134" s="62" t="s">
        <v>106</v>
      </c>
    </row>
    <row r="135" spans="1:15" ht="17.25" customHeight="1">
      <c r="A135" s="35">
        <v>123</v>
      </c>
      <c r="B135" s="37" t="s">
        <v>8</v>
      </c>
      <c r="C135" s="24">
        <f t="shared" si="55"/>
        <v>3319899</v>
      </c>
      <c r="D135" s="38">
        <v>0</v>
      </c>
      <c r="E135" s="38">
        <v>0</v>
      </c>
      <c r="F135" s="38">
        <v>0</v>
      </c>
      <c r="G135" s="39">
        <v>2347813</v>
      </c>
      <c r="H135" s="38">
        <v>972086</v>
      </c>
      <c r="I135" s="39">
        <v>0</v>
      </c>
      <c r="J135" s="39">
        <v>0</v>
      </c>
      <c r="K135" s="38">
        <v>0</v>
      </c>
      <c r="L135" s="38">
        <v>0</v>
      </c>
      <c r="M135" s="38">
        <v>0</v>
      </c>
      <c r="N135" s="58">
        <v>0</v>
      </c>
      <c r="O135" s="60"/>
    </row>
    <row r="136" spans="1:20" s="15" customFormat="1" ht="18" customHeight="1">
      <c r="A136" s="10">
        <v>124</v>
      </c>
      <c r="B136" s="17" t="s">
        <v>7</v>
      </c>
      <c r="C136" s="24">
        <f t="shared" si="55"/>
        <v>39834752.42</v>
      </c>
      <c r="D136" s="24">
        <v>0</v>
      </c>
      <c r="E136" s="24">
        <v>0</v>
      </c>
      <c r="F136" s="24">
        <v>0</v>
      </c>
      <c r="G136" s="25">
        <v>20700000</v>
      </c>
      <c r="H136" s="24">
        <v>19134752.42</v>
      </c>
      <c r="I136" s="25">
        <v>0</v>
      </c>
      <c r="J136" s="25">
        <v>0</v>
      </c>
      <c r="K136" s="24">
        <v>0</v>
      </c>
      <c r="L136" s="24">
        <v>0</v>
      </c>
      <c r="M136" s="24">
        <v>0</v>
      </c>
      <c r="N136" s="47">
        <v>0</v>
      </c>
      <c r="O136" s="60"/>
      <c r="P136" s="40"/>
      <c r="Q136" s="40"/>
      <c r="R136" s="40"/>
      <c r="S136" s="40"/>
      <c r="T136" s="40"/>
    </row>
    <row r="137" spans="1:15" ht="71.25" customHeight="1">
      <c r="A137" s="35">
        <v>125</v>
      </c>
      <c r="B137" s="41" t="s">
        <v>66</v>
      </c>
      <c r="C137" s="42">
        <f t="shared" si="55"/>
        <v>4279123</v>
      </c>
      <c r="D137" s="42">
        <v>0</v>
      </c>
      <c r="E137" s="42">
        <v>0</v>
      </c>
      <c r="F137" s="42">
        <v>0</v>
      </c>
      <c r="G137" s="43">
        <v>4279123</v>
      </c>
      <c r="H137" s="42">
        <v>0</v>
      </c>
      <c r="I137" s="43">
        <f>I138</f>
        <v>0</v>
      </c>
      <c r="J137" s="43">
        <v>0</v>
      </c>
      <c r="K137" s="42">
        <v>0</v>
      </c>
      <c r="L137" s="42">
        <v>0</v>
      </c>
      <c r="M137" s="42">
        <v>0</v>
      </c>
      <c r="N137" s="59">
        <v>0</v>
      </c>
      <c r="O137" s="62" t="s">
        <v>63</v>
      </c>
    </row>
    <row r="138" spans="1:15" ht="17.25" customHeight="1">
      <c r="A138" s="10">
        <v>126</v>
      </c>
      <c r="B138" s="17" t="s">
        <v>8</v>
      </c>
      <c r="C138" s="24">
        <f t="shared" si="55"/>
        <v>4279123</v>
      </c>
      <c r="D138" s="24">
        <v>0</v>
      </c>
      <c r="E138" s="24">
        <v>0</v>
      </c>
      <c r="F138" s="24">
        <v>0</v>
      </c>
      <c r="G138" s="25">
        <v>4279123</v>
      </c>
      <c r="H138" s="24">
        <v>0</v>
      </c>
      <c r="I138" s="25">
        <v>0</v>
      </c>
      <c r="J138" s="25">
        <v>0</v>
      </c>
      <c r="K138" s="24">
        <v>0</v>
      </c>
      <c r="L138" s="24">
        <v>0</v>
      </c>
      <c r="M138" s="24">
        <v>0</v>
      </c>
      <c r="N138" s="47">
        <v>0</v>
      </c>
      <c r="O138" s="60"/>
    </row>
    <row r="139" spans="1:15" ht="71.25" customHeight="1">
      <c r="A139" s="35">
        <v>127</v>
      </c>
      <c r="B139" s="11" t="s">
        <v>67</v>
      </c>
      <c r="C139" s="24">
        <f t="shared" si="55"/>
        <v>400000</v>
      </c>
      <c r="D139" s="24">
        <v>0</v>
      </c>
      <c r="E139" s="24">
        <v>0</v>
      </c>
      <c r="F139" s="24">
        <v>0</v>
      </c>
      <c r="G139" s="25">
        <v>400000</v>
      </c>
      <c r="H139" s="24">
        <v>0</v>
      </c>
      <c r="I139" s="25">
        <v>0</v>
      </c>
      <c r="J139" s="25">
        <v>0</v>
      </c>
      <c r="K139" s="24">
        <v>0</v>
      </c>
      <c r="L139" s="24">
        <v>0</v>
      </c>
      <c r="M139" s="24">
        <v>0</v>
      </c>
      <c r="N139" s="47">
        <v>0</v>
      </c>
      <c r="O139" s="62" t="s">
        <v>65</v>
      </c>
    </row>
    <row r="140" spans="1:15" ht="17.25" customHeight="1">
      <c r="A140" s="10">
        <v>128</v>
      </c>
      <c r="B140" s="17" t="s">
        <v>8</v>
      </c>
      <c r="C140" s="24">
        <f t="shared" si="55"/>
        <v>400000</v>
      </c>
      <c r="D140" s="24">
        <v>0</v>
      </c>
      <c r="E140" s="24">
        <v>0</v>
      </c>
      <c r="F140" s="24">
        <v>0</v>
      </c>
      <c r="G140" s="25">
        <v>400000</v>
      </c>
      <c r="H140" s="24">
        <v>0</v>
      </c>
      <c r="I140" s="25">
        <v>0</v>
      </c>
      <c r="J140" s="25">
        <v>0</v>
      </c>
      <c r="K140" s="24">
        <v>0</v>
      </c>
      <c r="L140" s="24">
        <v>0</v>
      </c>
      <c r="M140" s="24">
        <v>0</v>
      </c>
      <c r="N140" s="47">
        <v>0</v>
      </c>
      <c r="O140" s="60"/>
    </row>
    <row r="141" spans="1:15" ht="82.5" customHeight="1">
      <c r="A141" s="35">
        <v>129</v>
      </c>
      <c r="B141" s="11" t="s">
        <v>68</v>
      </c>
      <c r="C141" s="24">
        <f t="shared" si="55"/>
        <v>613469</v>
      </c>
      <c r="D141" s="24">
        <v>0</v>
      </c>
      <c r="E141" s="24">
        <v>0</v>
      </c>
      <c r="F141" s="24">
        <v>0</v>
      </c>
      <c r="G141" s="25">
        <v>613469</v>
      </c>
      <c r="H141" s="24">
        <v>0</v>
      </c>
      <c r="I141" s="25">
        <v>0</v>
      </c>
      <c r="J141" s="25">
        <v>0</v>
      </c>
      <c r="K141" s="24">
        <v>0</v>
      </c>
      <c r="L141" s="24">
        <v>0</v>
      </c>
      <c r="M141" s="24">
        <v>0</v>
      </c>
      <c r="N141" s="47">
        <v>0</v>
      </c>
      <c r="O141" s="64">
        <v>105</v>
      </c>
    </row>
    <row r="142" spans="1:15" ht="22.5" customHeight="1">
      <c r="A142" s="44">
        <v>130</v>
      </c>
      <c r="B142" s="17" t="s">
        <v>8</v>
      </c>
      <c r="C142" s="24">
        <f t="shared" si="55"/>
        <v>613469</v>
      </c>
      <c r="D142" s="24">
        <v>0</v>
      </c>
      <c r="E142" s="24">
        <v>0</v>
      </c>
      <c r="F142" s="24">
        <v>0</v>
      </c>
      <c r="G142" s="25">
        <v>613469</v>
      </c>
      <c r="H142" s="24">
        <v>0</v>
      </c>
      <c r="I142" s="25">
        <v>0</v>
      </c>
      <c r="J142" s="25">
        <v>0</v>
      </c>
      <c r="K142" s="24">
        <v>0</v>
      </c>
      <c r="L142" s="24">
        <v>0</v>
      </c>
      <c r="M142" s="24">
        <v>0</v>
      </c>
      <c r="N142" s="47">
        <v>0</v>
      </c>
      <c r="O142" s="60"/>
    </row>
    <row r="143" spans="1:15" ht="99" customHeight="1">
      <c r="A143" s="35">
        <v>131</v>
      </c>
      <c r="B143" s="11" t="s">
        <v>83</v>
      </c>
      <c r="C143" s="24">
        <f>D143+E143+F143+G143+H143+I143</f>
        <v>556732</v>
      </c>
      <c r="D143" s="24">
        <v>0</v>
      </c>
      <c r="E143" s="24">
        <v>0</v>
      </c>
      <c r="F143" s="24">
        <v>0</v>
      </c>
      <c r="G143" s="25">
        <f>G144</f>
        <v>211476</v>
      </c>
      <c r="H143" s="24">
        <v>345256</v>
      </c>
      <c r="I143" s="25">
        <v>0</v>
      </c>
      <c r="J143" s="25">
        <v>0</v>
      </c>
      <c r="K143" s="24">
        <v>0</v>
      </c>
      <c r="L143" s="24">
        <v>0</v>
      </c>
      <c r="M143" s="24"/>
      <c r="N143" s="47"/>
      <c r="O143" s="62" t="s">
        <v>107</v>
      </c>
    </row>
    <row r="144" spans="1:15" ht="22.5" customHeight="1">
      <c r="A144" s="44">
        <v>132</v>
      </c>
      <c r="B144" s="17" t="s">
        <v>8</v>
      </c>
      <c r="C144" s="24">
        <f>D144+E144+F144+G144+H144+I144</f>
        <v>556732</v>
      </c>
      <c r="D144" s="24">
        <v>0</v>
      </c>
      <c r="E144" s="24">
        <v>0</v>
      </c>
      <c r="F144" s="24">
        <v>0</v>
      </c>
      <c r="G144" s="25">
        <v>211476</v>
      </c>
      <c r="H144" s="24">
        <v>345256</v>
      </c>
      <c r="I144" s="25">
        <v>0</v>
      </c>
      <c r="J144" s="25">
        <v>0</v>
      </c>
      <c r="K144" s="24">
        <v>0</v>
      </c>
      <c r="L144" s="24">
        <v>0</v>
      </c>
      <c r="M144" s="24"/>
      <c r="N144" s="47"/>
      <c r="O144" s="60"/>
    </row>
    <row r="145" spans="1:15" s="2" customFormat="1" ht="18.75" customHeight="1">
      <c r="A145" s="35">
        <v>133</v>
      </c>
      <c r="B145" s="67" t="s">
        <v>84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5"/>
    </row>
    <row r="146" spans="1:15" ht="32.25" customHeight="1">
      <c r="A146" s="44">
        <v>134</v>
      </c>
      <c r="B146" s="11" t="s">
        <v>13</v>
      </c>
      <c r="C146" s="22">
        <f>D146+E146+F146+G146+H146+I146+J146+K146+L146</f>
        <v>180680336.74</v>
      </c>
      <c r="D146" s="22">
        <f aca="true" t="shared" si="57" ref="D146:N146">D147</f>
        <v>0</v>
      </c>
      <c r="E146" s="22">
        <f t="shared" si="57"/>
        <v>50000000</v>
      </c>
      <c r="F146" s="22">
        <f t="shared" si="57"/>
        <v>39984138</v>
      </c>
      <c r="G146" s="23">
        <f t="shared" si="57"/>
        <v>37841019.5</v>
      </c>
      <c r="H146" s="22">
        <f t="shared" si="57"/>
        <v>49575211.239999995</v>
      </c>
      <c r="I146" s="23">
        <f t="shared" si="57"/>
        <v>3279968</v>
      </c>
      <c r="J146" s="23">
        <f t="shared" si="57"/>
        <v>0</v>
      </c>
      <c r="K146" s="22">
        <f t="shared" si="57"/>
        <v>0</v>
      </c>
      <c r="L146" s="22">
        <f t="shared" si="57"/>
        <v>0</v>
      </c>
      <c r="M146" s="22">
        <f t="shared" si="57"/>
        <v>0</v>
      </c>
      <c r="N146" s="46">
        <f t="shared" si="57"/>
        <v>0</v>
      </c>
      <c r="O146" s="60"/>
    </row>
    <row r="147" spans="1:15" ht="18" customHeight="1">
      <c r="A147" s="35">
        <v>135</v>
      </c>
      <c r="B147" s="17" t="s">
        <v>8</v>
      </c>
      <c r="C147" s="24">
        <f>D147+E147+F147+G147+H147+I147+J147+K147+L147</f>
        <v>180680336.74</v>
      </c>
      <c r="D147" s="24">
        <f>D153</f>
        <v>0</v>
      </c>
      <c r="E147" s="24">
        <f>E153</f>
        <v>50000000</v>
      </c>
      <c r="F147" s="24">
        <f>F153</f>
        <v>39984138</v>
      </c>
      <c r="G147" s="25">
        <f>G153</f>
        <v>37841019.5</v>
      </c>
      <c r="H147" s="24">
        <f>H150+H153</f>
        <v>49575211.239999995</v>
      </c>
      <c r="I147" s="25">
        <f>I149</f>
        <v>3279968</v>
      </c>
      <c r="J147" s="25">
        <f>J149</f>
        <v>0</v>
      </c>
      <c r="K147" s="24">
        <f>K149</f>
        <v>0</v>
      </c>
      <c r="L147" s="24">
        <f>L149</f>
        <v>0</v>
      </c>
      <c r="M147" s="24">
        <f aca="true" t="shared" si="58" ref="M147:M164">M149</f>
        <v>0</v>
      </c>
      <c r="N147" s="47">
        <f aca="true" t="shared" si="59" ref="N147:N164">N149</f>
        <v>0</v>
      </c>
      <c r="O147" s="60"/>
    </row>
    <row r="148" spans="1:15" ht="18" customHeight="1">
      <c r="A148" s="44">
        <v>136</v>
      </c>
      <c r="B148" s="17" t="s">
        <v>7</v>
      </c>
      <c r="C148" s="24">
        <f>C151</f>
        <v>0</v>
      </c>
      <c r="D148" s="24">
        <v>0</v>
      </c>
      <c r="E148" s="24">
        <v>0</v>
      </c>
      <c r="F148" s="24">
        <v>0</v>
      </c>
      <c r="G148" s="25">
        <v>0</v>
      </c>
      <c r="H148" s="24">
        <f>H151</f>
        <v>0</v>
      </c>
      <c r="I148" s="25">
        <f>I151</f>
        <v>0</v>
      </c>
      <c r="J148" s="25">
        <f>J151</f>
        <v>0</v>
      </c>
      <c r="K148" s="24">
        <f>K151</f>
        <v>0</v>
      </c>
      <c r="L148" s="24">
        <f>L151</f>
        <v>0</v>
      </c>
      <c r="M148" s="24">
        <f t="shared" si="58"/>
        <v>0</v>
      </c>
      <c r="N148" s="47">
        <f t="shared" si="59"/>
        <v>0</v>
      </c>
      <c r="O148" s="60"/>
    </row>
    <row r="149" spans="1:15" ht="18" customHeight="1">
      <c r="A149" s="35">
        <v>137</v>
      </c>
      <c r="B149" s="11" t="s">
        <v>10</v>
      </c>
      <c r="C149" s="24">
        <f>D149+E149+F149+G149+H149+I149+J149+K149+L149</f>
        <v>28086085</v>
      </c>
      <c r="D149" s="24">
        <v>0</v>
      </c>
      <c r="E149" s="24">
        <v>0</v>
      </c>
      <c r="F149" s="24">
        <v>0</v>
      </c>
      <c r="G149" s="25">
        <v>0</v>
      </c>
      <c r="H149" s="24">
        <f>H150</f>
        <v>24806117</v>
      </c>
      <c r="I149" s="25">
        <f>I150</f>
        <v>3279968</v>
      </c>
      <c r="J149" s="25">
        <f>J150</f>
        <v>0</v>
      </c>
      <c r="K149" s="24">
        <f>K150</f>
        <v>0</v>
      </c>
      <c r="L149" s="24">
        <f>L150</f>
        <v>0</v>
      </c>
      <c r="M149" s="24">
        <f t="shared" si="58"/>
        <v>0</v>
      </c>
      <c r="N149" s="47">
        <f t="shared" si="59"/>
        <v>0</v>
      </c>
      <c r="O149" s="60"/>
    </row>
    <row r="150" spans="1:15" ht="18" customHeight="1">
      <c r="A150" s="44">
        <v>138</v>
      </c>
      <c r="B150" s="17" t="s">
        <v>8</v>
      </c>
      <c r="C150" s="24">
        <f>D150+E150+F150+G150+H150+I150+J150+K150+L150</f>
        <v>28086085</v>
      </c>
      <c r="D150" s="24">
        <v>0</v>
      </c>
      <c r="E150" s="24">
        <v>0</v>
      </c>
      <c r="F150" s="24">
        <v>0</v>
      </c>
      <c r="G150" s="25">
        <v>0</v>
      </c>
      <c r="H150" s="24">
        <f>H220</f>
        <v>24806117</v>
      </c>
      <c r="I150" s="25">
        <f>I160+I220</f>
        <v>3279968</v>
      </c>
      <c r="J150" s="25">
        <f>J160+J163</f>
        <v>0</v>
      </c>
      <c r="K150" s="24">
        <f>K160+K163</f>
        <v>0</v>
      </c>
      <c r="L150" s="24">
        <f>L160+L163</f>
        <v>0</v>
      </c>
      <c r="M150" s="24">
        <f t="shared" si="58"/>
        <v>0</v>
      </c>
      <c r="N150" s="47">
        <f t="shared" si="59"/>
        <v>0</v>
      </c>
      <c r="O150" s="60"/>
    </row>
    <row r="151" spans="1:15" ht="18" customHeight="1">
      <c r="A151" s="35">
        <v>139</v>
      </c>
      <c r="B151" s="17" t="s">
        <v>7</v>
      </c>
      <c r="C151" s="24">
        <v>0</v>
      </c>
      <c r="D151" s="24">
        <v>0</v>
      </c>
      <c r="E151" s="24">
        <v>0</v>
      </c>
      <c r="F151" s="24">
        <v>0</v>
      </c>
      <c r="G151" s="25">
        <v>0</v>
      </c>
      <c r="H151" s="24">
        <f>H221</f>
        <v>0</v>
      </c>
      <c r="I151" s="25">
        <v>0</v>
      </c>
      <c r="J151" s="25">
        <v>0</v>
      </c>
      <c r="K151" s="24">
        <v>0</v>
      </c>
      <c r="L151" s="24">
        <v>0</v>
      </c>
      <c r="M151" s="24">
        <f t="shared" si="58"/>
        <v>0</v>
      </c>
      <c r="N151" s="47">
        <f t="shared" si="59"/>
        <v>0</v>
      </c>
      <c r="O151" s="60"/>
    </row>
    <row r="152" spans="1:15" ht="18.75" customHeight="1">
      <c r="A152" s="44">
        <v>140</v>
      </c>
      <c r="B152" s="11" t="s">
        <v>11</v>
      </c>
      <c r="C152" s="22">
        <f>D152+E152+F152+G152+H152+I152+J152+K152+L152</f>
        <v>152594251.74</v>
      </c>
      <c r="D152" s="22">
        <f aca="true" t="shared" si="60" ref="D152:L152">D153</f>
        <v>0</v>
      </c>
      <c r="E152" s="22">
        <f t="shared" si="60"/>
        <v>50000000</v>
      </c>
      <c r="F152" s="22">
        <f t="shared" si="60"/>
        <v>39984138</v>
      </c>
      <c r="G152" s="23">
        <f t="shared" si="60"/>
        <v>37841019.5</v>
      </c>
      <c r="H152" s="22">
        <f t="shared" si="60"/>
        <v>24769094.24</v>
      </c>
      <c r="I152" s="23">
        <f t="shared" si="60"/>
        <v>0</v>
      </c>
      <c r="J152" s="23">
        <f t="shared" si="60"/>
        <v>0</v>
      </c>
      <c r="K152" s="22">
        <f t="shared" si="60"/>
        <v>0</v>
      </c>
      <c r="L152" s="22">
        <f t="shared" si="60"/>
        <v>0</v>
      </c>
      <c r="M152" s="22">
        <f t="shared" si="58"/>
        <v>0</v>
      </c>
      <c r="N152" s="46">
        <f t="shared" si="59"/>
        <v>0</v>
      </c>
      <c r="O152" s="60"/>
    </row>
    <row r="153" spans="1:15" ht="18.75" customHeight="1">
      <c r="A153" s="35">
        <v>141</v>
      </c>
      <c r="B153" s="17" t="s">
        <v>8</v>
      </c>
      <c r="C153" s="24">
        <f>D153+E153+F153+G153</f>
        <v>127825157.5</v>
      </c>
      <c r="D153" s="24">
        <v>0</v>
      </c>
      <c r="E153" s="24">
        <v>50000000</v>
      </c>
      <c r="F153" s="24">
        <v>39984138</v>
      </c>
      <c r="G153" s="25">
        <f>G155+G157+G160+G163</f>
        <v>37841019.5</v>
      </c>
      <c r="H153" s="24">
        <f>H157</f>
        <v>24769094.24</v>
      </c>
      <c r="I153" s="25">
        <v>0</v>
      </c>
      <c r="J153" s="25">
        <v>0</v>
      </c>
      <c r="K153" s="24">
        <v>0</v>
      </c>
      <c r="L153" s="24">
        <v>0</v>
      </c>
      <c r="M153" s="24">
        <f t="shared" si="58"/>
        <v>0</v>
      </c>
      <c r="N153" s="47">
        <f t="shared" si="59"/>
        <v>0</v>
      </c>
      <c r="O153" s="60"/>
    </row>
    <row r="154" spans="1:15" ht="51" customHeight="1">
      <c r="A154" s="44">
        <v>142</v>
      </c>
      <c r="B154" s="11" t="s">
        <v>69</v>
      </c>
      <c r="C154" s="24">
        <f>D154+E154+F154+G42+H154+I154+J154+K154+L154</f>
        <v>12751531.5</v>
      </c>
      <c r="D154" s="24">
        <f>D155</f>
        <v>0</v>
      </c>
      <c r="E154" s="24">
        <f>E155</f>
        <v>9646746</v>
      </c>
      <c r="F154" s="24">
        <v>2143118.5</v>
      </c>
      <c r="G154" s="25">
        <v>0</v>
      </c>
      <c r="H154" s="24">
        <f>H155</f>
        <v>0</v>
      </c>
      <c r="I154" s="25">
        <f>I155</f>
        <v>0</v>
      </c>
      <c r="J154" s="25">
        <f>J155</f>
        <v>0</v>
      </c>
      <c r="K154" s="24">
        <f>K155</f>
        <v>0</v>
      </c>
      <c r="L154" s="24">
        <f>L155</f>
        <v>0</v>
      </c>
      <c r="M154" s="24">
        <f t="shared" si="58"/>
        <v>0</v>
      </c>
      <c r="N154" s="47">
        <f t="shared" si="59"/>
        <v>0</v>
      </c>
      <c r="O154" s="62" t="s">
        <v>108</v>
      </c>
    </row>
    <row r="155" spans="1:15" ht="19.5" customHeight="1">
      <c r="A155" s="35">
        <v>143</v>
      </c>
      <c r="B155" s="17" t="s">
        <v>8</v>
      </c>
      <c r="C155" s="24">
        <f aca="true" t="shared" si="61" ref="C155:C160">D155+E155+F155+G155+H155+I155+J155+K155+L155</f>
        <v>11789864.5</v>
      </c>
      <c r="D155" s="24">
        <v>0</v>
      </c>
      <c r="E155" s="24">
        <v>9646746</v>
      </c>
      <c r="F155" s="24">
        <v>2143118.5</v>
      </c>
      <c r="G155" s="25">
        <v>0</v>
      </c>
      <c r="H155" s="24">
        <v>0</v>
      </c>
      <c r="I155" s="25">
        <v>0</v>
      </c>
      <c r="J155" s="25">
        <v>0</v>
      </c>
      <c r="K155" s="24">
        <v>0</v>
      </c>
      <c r="L155" s="24">
        <v>0</v>
      </c>
      <c r="M155" s="24">
        <f t="shared" si="58"/>
        <v>0</v>
      </c>
      <c r="N155" s="47">
        <f t="shared" si="59"/>
        <v>0</v>
      </c>
      <c r="O155" s="60"/>
    </row>
    <row r="156" spans="1:17" ht="117" customHeight="1">
      <c r="A156" s="44">
        <v>144</v>
      </c>
      <c r="B156" s="31" t="s">
        <v>70</v>
      </c>
      <c r="C156" s="24">
        <f t="shared" si="61"/>
        <v>140804387.24</v>
      </c>
      <c r="D156" s="24">
        <f>D157</f>
        <v>0</v>
      </c>
      <c r="E156" s="24">
        <f>E157</f>
        <v>40353254</v>
      </c>
      <c r="F156" s="24">
        <v>37841019.5</v>
      </c>
      <c r="G156" s="25">
        <v>37841019.5</v>
      </c>
      <c r="H156" s="24">
        <v>24769094.24</v>
      </c>
      <c r="I156" s="25">
        <f>I157</f>
        <v>0</v>
      </c>
      <c r="J156" s="25">
        <f>J157</f>
        <v>0</v>
      </c>
      <c r="K156" s="24">
        <f>K157</f>
        <v>0</v>
      </c>
      <c r="L156" s="24">
        <f>L157</f>
        <v>0</v>
      </c>
      <c r="M156" s="24">
        <f t="shared" si="58"/>
        <v>0</v>
      </c>
      <c r="N156" s="47">
        <f t="shared" si="59"/>
        <v>0</v>
      </c>
      <c r="O156" s="62" t="s">
        <v>109</v>
      </c>
      <c r="Q156" s="16"/>
    </row>
    <row r="157" spans="1:15" ht="19.5" customHeight="1">
      <c r="A157" s="35">
        <v>145</v>
      </c>
      <c r="B157" s="17" t="s">
        <v>8</v>
      </c>
      <c r="C157" s="24">
        <f t="shared" si="61"/>
        <v>140804387.24</v>
      </c>
      <c r="D157" s="24">
        <v>0</v>
      </c>
      <c r="E157" s="24">
        <v>40353254</v>
      </c>
      <c r="F157" s="24">
        <v>37841019.5</v>
      </c>
      <c r="G157" s="25">
        <v>37841019.5</v>
      </c>
      <c r="H157" s="24">
        <v>24769094.24</v>
      </c>
      <c r="I157" s="25">
        <v>0</v>
      </c>
      <c r="J157" s="25">
        <v>0</v>
      </c>
      <c r="K157" s="24">
        <v>0</v>
      </c>
      <c r="L157" s="24">
        <v>0</v>
      </c>
      <c r="M157" s="24">
        <f t="shared" si="58"/>
        <v>0</v>
      </c>
      <c r="N157" s="47">
        <f t="shared" si="59"/>
        <v>0</v>
      </c>
      <c r="O157" s="60"/>
    </row>
    <row r="158" spans="1:15" ht="19.5" customHeight="1">
      <c r="A158" s="44">
        <v>146</v>
      </c>
      <c r="B158" s="17" t="s">
        <v>7</v>
      </c>
      <c r="C158" s="24">
        <f t="shared" si="61"/>
        <v>0</v>
      </c>
      <c r="D158" s="24">
        <v>0</v>
      </c>
      <c r="E158" s="24">
        <v>0</v>
      </c>
      <c r="F158" s="24">
        <v>0</v>
      </c>
      <c r="G158" s="25">
        <v>0</v>
      </c>
      <c r="H158" s="24">
        <v>0</v>
      </c>
      <c r="I158" s="25">
        <v>0</v>
      </c>
      <c r="J158" s="25">
        <v>0</v>
      </c>
      <c r="K158" s="24">
        <v>0</v>
      </c>
      <c r="L158" s="24">
        <v>0</v>
      </c>
      <c r="M158" s="24">
        <f t="shared" si="58"/>
        <v>0</v>
      </c>
      <c r="N158" s="47">
        <f t="shared" si="59"/>
        <v>0</v>
      </c>
      <c r="O158" s="60"/>
    </row>
    <row r="159" spans="1:15" ht="134.25" customHeight="1">
      <c r="A159" s="35">
        <v>147</v>
      </c>
      <c r="B159" s="11" t="s">
        <v>71</v>
      </c>
      <c r="C159" s="24">
        <f t="shared" si="61"/>
        <v>2855775</v>
      </c>
      <c r="D159" s="24">
        <v>0</v>
      </c>
      <c r="E159" s="24">
        <v>0</v>
      </c>
      <c r="F159" s="24">
        <v>0</v>
      </c>
      <c r="G159" s="25">
        <v>0</v>
      </c>
      <c r="H159" s="24">
        <v>0</v>
      </c>
      <c r="I159" s="25">
        <f>SUM(I160)</f>
        <v>2855775</v>
      </c>
      <c r="J159" s="25">
        <v>0</v>
      </c>
      <c r="K159" s="24">
        <f>K160</f>
        <v>0</v>
      </c>
      <c r="L159" s="24">
        <f>L160</f>
        <v>0</v>
      </c>
      <c r="M159" s="24">
        <f t="shared" si="58"/>
        <v>0</v>
      </c>
      <c r="N159" s="47">
        <f t="shared" si="59"/>
        <v>0</v>
      </c>
      <c r="O159" s="64">
        <v>115</v>
      </c>
    </row>
    <row r="160" spans="1:15" ht="19.5" customHeight="1">
      <c r="A160" s="44">
        <v>148</v>
      </c>
      <c r="B160" s="17" t="s">
        <v>8</v>
      </c>
      <c r="C160" s="24">
        <f t="shared" si="61"/>
        <v>2855775</v>
      </c>
      <c r="D160" s="24">
        <v>0</v>
      </c>
      <c r="E160" s="24">
        <v>0</v>
      </c>
      <c r="F160" s="24">
        <v>0</v>
      </c>
      <c r="G160" s="25">
        <v>0</v>
      </c>
      <c r="H160" s="24">
        <v>0</v>
      </c>
      <c r="I160" s="24">
        <v>2855775</v>
      </c>
      <c r="J160" s="25">
        <v>0</v>
      </c>
      <c r="K160" s="24">
        <v>0</v>
      </c>
      <c r="L160" s="24">
        <v>0</v>
      </c>
      <c r="M160" s="24">
        <f t="shared" si="58"/>
        <v>0</v>
      </c>
      <c r="N160" s="47">
        <f t="shared" si="59"/>
        <v>0</v>
      </c>
      <c r="O160" s="60"/>
    </row>
    <row r="161" spans="1:15" ht="19.5" customHeight="1">
      <c r="A161" s="35">
        <v>149</v>
      </c>
      <c r="B161" s="17" t="s">
        <v>7</v>
      </c>
      <c r="C161" s="24">
        <v>0</v>
      </c>
      <c r="D161" s="24">
        <v>0</v>
      </c>
      <c r="E161" s="24">
        <v>0</v>
      </c>
      <c r="F161" s="24">
        <v>0</v>
      </c>
      <c r="G161" s="25">
        <v>0</v>
      </c>
      <c r="H161" s="24">
        <v>0</v>
      </c>
      <c r="I161" s="25">
        <v>0</v>
      </c>
      <c r="J161" s="25">
        <v>0</v>
      </c>
      <c r="K161" s="24">
        <v>0</v>
      </c>
      <c r="L161" s="24">
        <v>0</v>
      </c>
      <c r="M161" s="24">
        <f t="shared" si="58"/>
        <v>0</v>
      </c>
      <c r="N161" s="47">
        <f t="shared" si="59"/>
        <v>0</v>
      </c>
      <c r="O161" s="60"/>
    </row>
    <row r="162" spans="1:15" ht="31.5" hidden="1">
      <c r="A162" s="68">
        <v>157</v>
      </c>
      <c r="B162" s="11" t="s">
        <v>72</v>
      </c>
      <c r="C162" s="24">
        <f>D162+E162+F162+G162+H162+I162+J162+K162+L162</f>
        <v>0</v>
      </c>
      <c r="D162" s="24">
        <v>0</v>
      </c>
      <c r="E162" s="24">
        <v>0</v>
      </c>
      <c r="F162" s="24">
        <v>0</v>
      </c>
      <c r="G162" s="25">
        <v>0</v>
      </c>
      <c r="H162" s="24">
        <v>0</v>
      </c>
      <c r="I162" s="25">
        <v>0</v>
      </c>
      <c r="J162" s="25">
        <v>0</v>
      </c>
      <c r="K162" s="24">
        <v>0</v>
      </c>
      <c r="L162" s="24">
        <v>0</v>
      </c>
      <c r="M162" s="24">
        <f t="shared" si="58"/>
        <v>0</v>
      </c>
      <c r="N162" s="47">
        <f t="shared" si="59"/>
        <v>0</v>
      </c>
      <c r="O162" s="60"/>
    </row>
    <row r="163" spans="1:15" ht="19.5" customHeight="1" hidden="1">
      <c r="A163" s="68"/>
      <c r="B163" s="17" t="s">
        <v>8</v>
      </c>
      <c r="C163" s="24">
        <f>D163+E163+F163+G163+H163+I163+J163+K163+L163</f>
        <v>0</v>
      </c>
      <c r="D163" s="24">
        <v>0</v>
      </c>
      <c r="E163" s="24">
        <v>0</v>
      </c>
      <c r="F163" s="24">
        <v>0</v>
      </c>
      <c r="G163" s="25">
        <v>0</v>
      </c>
      <c r="H163" s="24">
        <v>0</v>
      </c>
      <c r="I163" s="25">
        <v>0</v>
      </c>
      <c r="J163" s="25">
        <v>0</v>
      </c>
      <c r="K163" s="24">
        <v>0</v>
      </c>
      <c r="L163" s="24">
        <v>0</v>
      </c>
      <c r="M163" s="24">
        <f t="shared" si="58"/>
        <v>0</v>
      </c>
      <c r="N163" s="47">
        <f t="shared" si="59"/>
        <v>0</v>
      </c>
      <c r="O163" s="60"/>
    </row>
    <row r="164" spans="1:15" ht="18.75" customHeight="1" hidden="1">
      <c r="A164" s="10">
        <v>158</v>
      </c>
      <c r="B164" s="45" t="s">
        <v>7</v>
      </c>
      <c r="C164" s="42">
        <v>0</v>
      </c>
      <c r="D164" s="42">
        <v>0</v>
      </c>
      <c r="E164" s="42">
        <v>0</v>
      </c>
      <c r="F164" s="42">
        <v>0</v>
      </c>
      <c r="G164" s="43">
        <v>0</v>
      </c>
      <c r="H164" s="42">
        <v>0</v>
      </c>
      <c r="I164" s="43">
        <v>0</v>
      </c>
      <c r="J164" s="43">
        <v>0</v>
      </c>
      <c r="K164" s="42">
        <v>0</v>
      </c>
      <c r="L164" s="42">
        <v>0</v>
      </c>
      <c r="M164" s="24">
        <f t="shared" si="58"/>
        <v>0</v>
      </c>
      <c r="N164" s="47">
        <f t="shared" si="59"/>
        <v>0</v>
      </c>
      <c r="O164" s="60"/>
    </row>
    <row r="165" spans="1:15" ht="19.5" customHeight="1" hidden="1">
      <c r="A165" s="10">
        <v>139</v>
      </c>
      <c r="B165" s="69" t="s">
        <v>73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0"/>
    </row>
    <row r="166" spans="1:15" ht="31.5" hidden="1">
      <c r="A166" s="10">
        <v>140</v>
      </c>
      <c r="B166" s="11" t="s">
        <v>13</v>
      </c>
      <c r="C166" s="22">
        <f aca="true" t="shared" si="62" ref="C166:C176">D166+E166+F166+G166+H166+I166+J166+K166+L166</f>
        <v>5824000</v>
      </c>
      <c r="D166" s="22">
        <f>D167</f>
        <v>0</v>
      </c>
      <c r="E166" s="22">
        <f>E167</f>
        <v>0</v>
      </c>
      <c r="F166" s="22">
        <f>F167</f>
        <v>0</v>
      </c>
      <c r="G166" s="23">
        <f aca="true" t="shared" si="63" ref="G166:L166">G169+G170</f>
        <v>1000000</v>
      </c>
      <c r="H166" s="22">
        <f t="shared" si="63"/>
        <v>912000</v>
      </c>
      <c r="I166" s="23">
        <f t="shared" si="63"/>
        <v>912000</v>
      </c>
      <c r="J166" s="23">
        <f t="shared" si="63"/>
        <v>1000000</v>
      </c>
      <c r="K166" s="22">
        <f t="shared" si="63"/>
        <v>1000000</v>
      </c>
      <c r="L166" s="22">
        <f t="shared" si="63"/>
        <v>1000000</v>
      </c>
      <c r="M166" s="46"/>
      <c r="N166" s="46"/>
      <c r="O166" s="60"/>
    </row>
    <row r="167" spans="1:15" ht="15.75" hidden="1">
      <c r="A167" s="10">
        <v>141</v>
      </c>
      <c r="B167" s="17" t="s">
        <v>74</v>
      </c>
      <c r="C167" s="24">
        <f t="shared" si="62"/>
        <v>28000</v>
      </c>
      <c r="D167" s="24">
        <f>D180</f>
        <v>0</v>
      </c>
      <c r="E167" s="24">
        <f>E180</f>
        <v>0</v>
      </c>
      <c r="F167" s="24">
        <f>F180</f>
        <v>0</v>
      </c>
      <c r="G167" s="25">
        <f>G180</f>
        <v>7000</v>
      </c>
      <c r="H167" s="24">
        <v>0</v>
      </c>
      <c r="I167" s="25">
        <v>0</v>
      </c>
      <c r="J167" s="25">
        <f>J180</f>
        <v>7000</v>
      </c>
      <c r="K167" s="24">
        <f>K180</f>
        <v>7000</v>
      </c>
      <c r="L167" s="24">
        <f>L180</f>
        <v>7000</v>
      </c>
      <c r="M167" s="47"/>
      <c r="N167" s="47"/>
      <c r="O167" s="60"/>
    </row>
    <row r="168" spans="1:15" ht="15.75" hidden="1">
      <c r="A168" s="10">
        <v>142</v>
      </c>
      <c r="B168" s="17" t="s">
        <v>7</v>
      </c>
      <c r="C168" s="24">
        <f t="shared" si="62"/>
        <v>0</v>
      </c>
      <c r="D168" s="24">
        <f aca="true" t="shared" si="64" ref="D168:D179">D170</f>
        <v>0</v>
      </c>
      <c r="E168" s="24">
        <f aca="true" t="shared" si="65" ref="E168:E179">E170</f>
        <v>0</v>
      </c>
      <c r="F168" s="24">
        <f aca="true" t="shared" si="66" ref="F168:F179">F170</f>
        <v>0</v>
      </c>
      <c r="G168" s="25">
        <v>0</v>
      </c>
      <c r="H168" s="24">
        <v>0</v>
      </c>
      <c r="I168" s="25">
        <v>0</v>
      </c>
      <c r="J168" s="25">
        <v>0</v>
      </c>
      <c r="K168" s="24">
        <v>0</v>
      </c>
      <c r="L168" s="24">
        <v>0</v>
      </c>
      <c r="M168" s="47"/>
      <c r="N168" s="47"/>
      <c r="O168" s="60"/>
    </row>
    <row r="169" spans="1:15" ht="15.75" hidden="1">
      <c r="A169" s="10">
        <v>143</v>
      </c>
      <c r="B169" s="17" t="s">
        <v>8</v>
      </c>
      <c r="C169" s="24">
        <f t="shared" si="62"/>
        <v>5783232</v>
      </c>
      <c r="D169" s="24">
        <f t="shared" si="64"/>
        <v>0</v>
      </c>
      <c r="E169" s="24">
        <f t="shared" si="65"/>
        <v>0</v>
      </c>
      <c r="F169" s="24">
        <f t="shared" si="66"/>
        <v>0</v>
      </c>
      <c r="G169" s="25">
        <v>993000</v>
      </c>
      <c r="H169" s="24">
        <v>905616</v>
      </c>
      <c r="I169" s="25">
        <v>905616</v>
      </c>
      <c r="J169" s="25">
        <v>993000</v>
      </c>
      <c r="K169" s="24">
        <v>993000</v>
      </c>
      <c r="L169" s="24">
        <v>993000</v>
      </c>
      <c r="M169" s="47"/>
      <c r="N169" s="47"/>
      <c r="O169" s="60"/>
    </row>
    <row r="170" spans="1:15" ht="15.75" hidden="1">
      <c r="A170" s="10">
        <v>144</v>
      </c>
      <c r="B170" s="17" t="s">
        <v>9</v>
      </c>
      <c r="C170" s="24">
        <f t="shared" si="62"/>
        <v>40768</v>
      </c>
      <c r="D170" s="24">
        <f t="shared" si="64"/>
        <v>0</v>
      </c>
      <c r="E170" s="24">
        <f t="shared" si="65"/>
        <v>0</v>
      </c>
      <c r="F170" s="24">
        <f t="shared" si="66"/>
        <v>0</v>
      </c>
      <c r="G170" s="25">
        <v>7000</v>
      </c>
      <c r="H170" s="24">
        <v>6384</v>
      </c>
      <c r="I170" s="25">
        <v>6384</v>
      </c>
      <c r="J170" s="25">
        <v>7000</v>
      </c>
      <c r="K170" s="24">
        <v>7000</v>
      </c>
      <c r="L170" s="24">
        <v>7000</v>
      </c>
      <c r="M170" s="47"/>
      <c r="N170" s="47"/>
      <c r="O170" s="60"/>
    </row>
    <row r="171" spans="1:15" ht="15.75" hidden="1">
      <c r="A171" s="10">
        <v>145</v>
      </c>
      <c r="B171" s="17" t="s">
        <v>75</v>
      </c>
      <c r="C171" s="24">
        <f t="shared" si="62"/>
        <v>0</v>
      </c>
      <c r="D171" s="24">
        <f t="shared" si="64"/>
        <v>0</v>
      </c>
      <c r="E171" s="24">
        <f t="shared" si="65"/>
        <v>0</v>
      </c>
      <c r="F171" s="24">
        <f t="shared" si="66"/>
        <v>0</v>
      </c>
      <c r="G171" s="25">
        <v>0</v>
      </c>
      <c r="H171" s="24">
        <v>0</v>
      </c>
      <c r="I171" s="25">
        <v>0</v>
      </c>
      <c r="J171" s="25">
        <v>0</v>
      </c>
      <c r="K171" s="24">
        <v>0</v>
      </c>
      <c r="L171" s="24">
        <f>L173</f>
        <v>0</v>
      </c>
      <c r="M171" s="47"/>
      <c r="N171" s="47"/>
      <c r="O171" s="60"/>
    </row>
    <row r="172" spans="1:15" ht="15.75" hidden="1">
      <c r="A172" s="10">
        <v>146</v>
      </c>
      <c r="B172" s="17" t="s">
        <v>74</v>
      </c>
      <c r="C172" s="24">
        <f t="shared" si="62"/>
        <v>5824000</v>
      </c>
      <c r="D172" s="24">
        <f t="shared" si="64"/>
        <v>0</v>
      </c>
      <c r="E172" s="24">
        <f t="shared" si="65"/>
        <v>0</v>
      </c>
      <c r="F172" s="24">
        <f t="shared" si="66"/>
        <v>0</v>
      </c>
      <c r="G172" s="25">
        <f>G174</f>
        <v>1000000</v>
      </c>
      <c r="H172" s="24">
        <f>H174</f>
        <v>912000</v>
      </c>
      <c r="I172" s="25">
        <f>I174</f>
        <v>912000</v>
      </c>
      <c r="J172" s="25">
        <f>J174</f>
        <v>1000000</v>
      </c>
      <c r="K172" s="24">
        <f>K174</f>
        <v>1000000</v>
      </c>
      <c r="L172" s="24">
        <f>L174</f>
        <v>1000000</v>
      </c>
      <c r="M172" s="47"/>
      <c r="N172" s="47"/>
      <c r="O172" s="60"/>
    </row>
    <row r="173" spans="1:15" ht="15.75" hidden="1">
      <c r="A173" s="10">
        <v>147</v>
      </c>
      <c r="B173" s="17" t="s">
        <v>7</v>
      </c>
      <c r="C173" s="24">
        <f t="shared" si="62"/>
        <v>0</v>
      </c>
      <c r="D173" s="24">
        <f t="shared" si="64"/>
        <v>0</v>
      </c>
      <c r="E173" s="24">
        <f t="shared" si="65"/>
        <v>0</v>
      </c>
      <c r="F173" s="24">
        <f t="shared" si="66"/>
        <v>0</v>
      </c>
      <c r="G173" s="25">
        <v>0</v>
      </c>
      <c r="H173" s="24">
        <v>0</v>
      </c>
      <c r="I173" s="25">
        <v>0</v>
      </c>
      <c r="J173" s="25">
        <v>0</v>
      </c>
      <c r="K173" s="24">
        <v>0</v>
      </c>
      <c r="L173" s="24">
        <f>L175</f>
        <v>0</v>
      </c>
      <c r="M173" s="47"/>
      <c r="N173" s="47"/>
      <c r="O173" s="60"/>
    </row>
    <row r="174" spans="1:15" ht="15.75" hidden="1">
      <c r="A174" s="10">
        <v>148</v>
      </c>
      <c r="B174" s="17" t="s">
        <v>8</v>
      </c>
      <c r="C174" s="24">
        <f t="shared" si="62"/>
        <v>5824000</v>
      </c>
      <c r="D174" s="24">
        <f t="shared" si="64"/>
        <v>0</v>
      </c>
      <c r="E174" s="24">
        <f t="shared" si="65"/>
        <v>0</v>
      </c>
      <c r="F174" s="24">
        <f t="shared" si="66"/>
        <v>0</v>
      </c>
      <c r="G174" s="25">
        <f>G176</f>
        <v>1000000</v>
      </c>
      <c r="H174" s="24">
        <f>H176</f>
        <v>912000</v>
      </c>
      <c r="I174" s="25">
        <f>I176</f>
        <v>912000</v>
      </c>
      <c r="J174" s="25">
        <f>J176</f>
        <v>1000000</v>
      </c>
      <c r="K174" s="24">
        <f>K176</f>
        <v>1000000</v>
      </c>
      <c r="L174" s="24">
        <f>L176</f>
        <v>1000000</v>
      </c>
      <c r="M174" s="47"/>
      <c r="N174" s="47"/>
      <c r="O174" s="60"/>
    </row>
    <row r="175" spans="1:15" ht="15.75" hidden="1">
      <c r="A175" s="10">
        <v>149</v>
      </c>
      <c r="B175" s="17" t="s">
        <v>9</v>
      </c>
      <c r="C175" s="24">
        <f t="shared" si="62"/>
        <v>0</v>
      </c>
      <c r="D175" s="24">
        <f t="shared" si="64"/>
        <v>0</v>
      </c>
      <c r="E175" s="24">
        <f t="shared" si="65"/>
        <v>0</v>
      </c>
      <c r="F175" s="24">
        <f t="shared" si="66"/>
        <v>0</v>
      </c>
      <c r="G175" s="25">
        <v>0</v>
      </c>
      <c r="H175" s="24">
        <v>0</v>
      </c>
      <c r="I175" s="25">
        <v>0</v>
      </c>
      <c r="J175" s="25">
        <v>0</v>
      </c>
      <c r="K175" s="24">
        <v>0</v>
      </c>
      <c r="L175" s="24">
        <v>0</v>
      </c>
      <c r="M175" s="47"/>
      <c r="N175" s="47"/>
      <c r="O175" s="60"/>
    </row>
    <row r="176" spans="1:15" ht="15.75" hidden="1">
      <c r="A176" s="10">
        <v>150</v>
      </c>
      <c r="B176" s="11" t="s">
        <v>11</v>
      </c>
      <c r="C176" s="22">
        <f t="shared" si="62"/>
        <v>5824000</v>
      </c>
      <c r="D176" s="22">
        <f t="shared" si="64"/>
        <v>0</v>
      </c>
      <c r="E176" s="22">
        <f t="shared" si="65"/>
        <v>0</v>
      </c>
      <c r="F176" s="22">
        <f t="shared" si="66"/>
        <v>0</v>
      </c>
      <c r="G176" s="23">
        <v>1000000</v>
      </c>
      <c r="H176" s="22">
        <v>912000</v>
      </c>
      <c r="I176" s="23">
        <v>912000</v>
      </c>
      <c r="J176" s="23">
        <v>1000000</v>
      </c>
      <c r="K176" s="22">
        <v>1000000</v>
      </c>
      <c r="L176" s="22">
        <v>1000000</v>
      </c>
      <c r="M176" s="46"/>
      <c r="N176" s="46"/>
      <c r="O176" s="60"/>
    </row>
    <row r="177" spans="1:15" ht="15.75" hidden="1">
      <c r="A177" s="10">
        <v>151</v>
      </c>
      <c r="B177" s="17" t="s">
        <v>74</v>
      </c>
      <c r="C177" s="24">
        <v>0</v>
      </c>
      <c r="D177" s="24">
        <f t="shared" si="64"/>
        <v>0</v>
      </c>
      <c r="E177" s="24">
        <f t="shared" si="65"/>
        <v>0</v>
      </c>
      <c r="F177" s="24">
        <f t="shared" si="66"/>
        <v>0</v>
      </c>
      <c r="G177" s="25">
        <v>0</v>
      </c>
      <c r="H177" s="24">
        <v>0</v>
      </c>
      <c r="I177" s="25">
        <v>0</v>
      </c>
      <c r="J177" s="25">
        <v>0</v>
      </c>
      <c r="K177" s="24">
        <v>0</v>
      </c>
      <c r="L177" s="24">
        <v>0</v>
      </c>
      <c r="M177" s="47"/>
      <c r="N177" s="47"/>
      <c r="O177" s="60"/>
    </row>
    <row r="178" spans="1:15" ht="15.75" hidden="1">
      <c r="A178" s="10">
        <v>152</v>
      </c>
      <c r="B178" s="17" t="s">
        <v>7</v>
      </c>
      <c r="C178" s="24">
        <f>D178+E178+F178+G178+H178+I178+J178+K178+L178</f>
        <v>0</v>
      </c>
      <c r="D178" s="24">
        <f t="shared" si="64"/>
        <v>0</v>
      </c>
      <c r="E178" s="24">
        <f t="shared" si="65"/>
        <v>0</v>
      </c>
      <c r="F178" s="24">
        <f t="shared" si="66"/>
        <v>0</v>
      </c>
      <c r="G178" s="25">
        <v>0</v>
      </c>
      <c r="H178" s="24">
        <v>0</v>
      </c>
      <c r="I178" s="25">
        <v>0</v>
      </c>
      <c r="J178" s="25">
        <v>0</v>
      </c>
      <c r="K178" s="24">
        <v>0</v>
      </c>
      <c r="L178" s="24">
        <v>0</v>
      </c>
      <c r="M178" s="47"/>
      <c r="N178" s="47"/>
      <c r="O178" s="60"/>
    </row>
    <row r="179" spans="1:15" ht="15.75" hidden="1">
      <c r="A179" s="10">
        <v>153</v>
      </c>
      <c r="B179" s="17" t="s">
        <v>8</v>
      </c>
      <c r="C179" s="24">
        <f>D179+E179+F179+G179+H179+I179+J179+K179+L179</f>
        <v>5783232</v>
      </c>
      <c r="D179" s="24">
        <f t="shared" si="64"/>
        <v>0</v>
      </c>
      <c r="E179" s="24">
        <f t="shared" si="65"/>
        <v>0</v>
      </c>
      <c r="F179" s="24">
        <f t="shared" si="66"/>
        <v>0</v>
      </c>
      <c r="G179" s="25">
        <v>993000</v>
      </c>
      <c r="H179" s="24">
        <v>905616</v>
      </c>
      <c r="I179" s="25">
        <v>905616</v>
      </c>
      <c r="J179" s="25">
        <v>993000</v>
      </c>
      <c r="K179" s="24">
        <v>993000</v>
      </c>
      <c r="L179" s="24">
        <v>993000</v>
      </c>
      <c r="M179" s="47"/>
      <c r="N179" s="47"/>
      <c r="O179" s="60"/>
    </row>
    <row r="180" spans="1:15" ht="15.75" hidden="1">
      <c r="A180" s="10">
        <v>154</v>
      </c>
      <c r="B180" s="17" t="s">
        <v>9</v>
      </c>
      <c r="C180" s="24">
        <f>D180+E180+F180+G180+H180+I180+J180+K180+L180</f>
        <v>40768</v>
      </c>
      <c r="D180" s="24">
        <f>D181</f>
        <v>0</v>
      </c>
      <c r="E180" s="24">
        <f>E181</f>
        <v>0</v>
      </c>
      <c r="F180" s="24">
        <f>F181</f>
        <v>0</v>
      </c>
      <c r="G180" s="25">
        <v>7000</v>
      </c>
      <c r="H180" s="24">
        <v>6384</v>
      </c>
      <c r="I180" s="25">
        <v>6384</v>
      </c>
      <c r="J180" s="25">
        <v>7000</v>
      </c>
      <c r="K180" s="24">
        <v>7000</v>
      </c>
      <c r="L180" s="24">
        <v>7000</v>
      </c>
      <c r="M180" s="47"/>
      <c r="N180" s="47"/>
      <c r="O180" s="60"/>
    </row>
    <row r="181" spans="1:15" ht="47.25" hidden="1">
      <c r="A181" s="10">
        <v>155</v>
      </c>
      <c r="B181" s="11" t="s">
        <v>76</v>
      </c>
      <c r="C181" s="24">
        <f>D181+E181+F181+G181+H181+I181+J181+K181+L181</f>
        <v>0</v>
      </c>
      <c r="D181" s="24">
        <v>0</v>
      </c>
      <c r="E181" s="24">
        <f>E182</f>
        <v>0</v>
      </c>
      <c r="F181" s="24">
        <f>F182</f>
        <v>0</v>
      </c>
      <c r="G181" s="25">
        <f>G182</f>
        <v>0</v>
      </c>
      <c r="H181" s="24">
        <v>0</v>
      </c>
      <c r="I181" s="25">
        <v>0</v>
      </c>
      <c r="J181" s="25">
        <v>0</v>
      </c>
      <c r="K181" s="24">
        <v>0</v>
      </c>
      <c r="L181" s="24">
        <v>0</v>
      </c>
      <c r="M181" s="47"/>
      <c r="N181" s="47"/>
      <c r="O181" s="60"/>
    </row>
    <row r="182" spans="1:15" ht="15.75" hidden="1">
      <c r="A182" s="10">
        <v>156</v>
      </c>
      <c r="B182" s="17" t="s">
        <v>74</v>
      </c>
      <c r="C182" s="24">
        <f>C207</f>
        <v>0</v>
      </c>
      <c r="D182" s="24">
        <f>D207</f>
        <v>0</v>
      </c>
      <c r="E182" s="24">
        <f>E207</f>
        <v>0</v>
      </c>
      <c r="F182" s="24">
        <f>F207</f>
        <v>0</v>
      </c>
      <c r="G182" s="25">
        <f>G207</f>
        <v>0</v>
      </c>
      <c r="H182" s="24">
        <v>0</v>
      </c>
      <c r="I182" s="25">
        <v>0</v>
      </c>
      <c r="J182" s="25">
        <v>0</v>
      </c>
      <c r="K182" s="24">
        <v>0</v>
      </c>
      <c r="L182" s="24">
        <v>0</v>
      </c>
      <c r="M182" s="47"/>
      <c r="N182" s="47"/>
      <c r="O182" s="60"/>
    </row>
    <row r="183" spans="1:15" ht="15.75" hidden="1">
      <c r="A183" s="10">
        <v>157</v>
      </c>
      <c r="B183" s="17" t="s">
        <v>7</v>
      </c>
      <c r="C183" s="24">
        <v>0</v>
      </c>
      <c r="D183" s="24">
        <v>0</v>
      </c>
      <c r="E183" s="24">
        <v>0</v>
      </c>
      <c r="F183" s="24">
        <v>0</v>
      </c>
      <c r="G183" s="25">
        <v>0</v>
      </c>
      <c r="H183" s="24">
        <v>0</v>
      </c>
      <c r="I183" s="25">
        <v>0</v>
      </c>
      <c r="J183" s="25">
        <v>0</v>
      </c>
      <c r="K183" s="24">
        <v>0</v>
      </c>
      <c r="L183" s="24">
        <v>0</v>
      </c>
      <c r="M183" s="47"/>
      <c r="N183" s="47"/>
      <c r="O183" s="60"/>
    </row>
    <row r="184" spans="1:15" ht="15.75" hidden="1">
      <c r="A184" s="10">
        <v>158</v>
      </c>
      <c r="B184" s="17" t="s">
        <v>8</v>
      </c>
      <c r="C184" s="22">
        <f>D184+E184+F184+G184+H184+I184+J184+K184+L184</f>
        <v>5824000</v>
      </c>
      <c r="D184" s="22">
        <v>0</v>
      </c>
      <c r="E184" s="22">
        <v>0</v>
      </c>
      <c r="F184" s="22">
        <v>0</v>
      </c>
      <c r="G184" s="23">
        <v>1000000</v>
      </c>
      <c r="H184" s="22">
        <v>912000</v>
      </c>
      <c r="I184" s="23">
        <v>912000</v>
      </c>
      <c r="J184" s="23">
        <v>1000000</v>
      </c>
      <c r="K184" s="22">
        <v>1000000</v>
      </c>
      <c r="L184" s="22">
        <v>1000000</v>
      </c>
      <c r="M184" s="46"/>
      <c r="N184" s="46"/>
      <c r="O184" s="60"/>
    </row>
    <row r="185" spans="1:15" ht="15.75" hidden="1">
      <c r="A185" s="10">
        <v>159</v>
      </c>
      <c r="B185" s="17" t="s">
        <v>9</v>
      </c>
      <c r="C185" s="24">
        <f>D185+E185+F185+G185+H185+I185+J185+K185+L185</f>
        <v>0</v>
      </c>
      <c r="D185" s="24">
        <v>0</v>
      </c>
      <c r="E185" s="24">
        <f>E201</f>
        <v>0</v>
      </c>
      <c r="F185" s="24">
        <f>F201</f>
        <v>0</v>
      </c>
      <c r="G185" s="25">
        <v>0</v>
      </c>
      <c r="H185" s="24">
        <v>0</v>
      </c>
      <c r="I185" s="25">
        <v>0</v>
      </c>
      <c r="J185" s="25">
        <v>0</v>
      </c>
      <c r="K185" s="24">
        <v>0</v>
      </c>
      <c r="L185" s="24">
        <v>0</v>
      </c>
      <c r="M185" s="47"/>
      <c r="N185" s="47"/>
      <c r="O185" s="60"/>
    </row>
    <row r="186" spans="1:15" ht="141.75" hidden="1">
      <c r="A186" s="10">
        <v>160</v>
      </c>
      <c r="B186" s="11" t="s">
        <v>77</v>
      </c>
      <c r="C186" s="22">
        <v>0</v>
      </c>
      <c r="D186" s="22">
        <v>0</v>
      </c>
      <c r="E186" s="22">
        <v>0</v>
      </c>
      <c r="F186" s="22">
        <v>0</v>
      </c>
      <c r="G186" s="23">
        <v>0</v>
      </c>
      <c r="H186" s="22">
        <v>0</v>
      </c>
      <c r="I186" s="23">
        <v>0</v>
      </c>
      <c r="J186" s="23">
        <v>0</v>
      </c>
      <c r="K186" s="22">
        <v>0</v>
      </c>
      <c r="L186" s="22">
        <v>0</v>
      </c>
      <c r="M186" s="46"/>
      <c r="N186" s="46"/>
      <c r="O186" s="60"/>
    </row>
    <row r="187" spans="1:15" ht="15.75" hidden="1">
      <c r="A187" s="10">
        <v>161</v>
      </c>
      <c r="B187" s="17" t="s">
        <v>74</v>
      </c>
      <c r="C187" s="24">
        <v>0</v>
      </c>
      <c r="D187" s="24">
        <v>0</v>
      </c>
      <c r="E187" s="24">
        <v>0</v>
      </c>
      <c r="F187" s="24">
        <v>0</v>
      </c>
      <c r="G187" s="25">
        <v>0</v>
      </c>
      <c r="H187" s="24">
        <v>0</v>
      </c>
      <c r="I187" s="25">
        <v>0</v>
      </c>
      <c r="J187" s="25">
        <v>0</v>
      </c>
      <c r="K187" s="24">
        <v>0</v>
      </c>
      <c r="L187" s="24">
        <v>0</v>
      </c>
      <c r="M187" s="47"/>
      <c r="N187" s="47"/>
      <c r="O187" s="60"/>
    </row>
    <row r="188" spans="1:15" ht="15.75" hidden="1">
      <c r="A188" s="10">
        <v>162</v>
      </c>
      <c r="B188" s="17" t="s">
        <v>7</v>
      </c>
      <c r="C188" s="24">
        <v>0</v>
      </c>
      <c r="D188" s="24">
        <v>0</v>
      </c>
      <c r="E188" s="24">
        <v>0</v>
      </c>
      <c r="F188" s="24">
        <v>0</v>
      </c>
      <c r="G188" s="25">
        <v>0</v>
      </c>
      <c r="H188" s="24">
        <v>0</v>
      </c>
      <c r="I188" s="25">
        <v>0</v>
      </c>
      <c r="J188" s="25">
        <v>0</v>
      </c>
      <c r="K188" s="24">
        <v>0</v>
      </c>
      <c r="L188" s="24">
        <v>0</v>
      </c>
      <c r="M188" s="47"/>
      <c r="N188" s="47"/>
      <c r="O188" s="60"/>
    </row>
    <row r="189" spans="1:15" ht="15.75" hidden="1">
      <c r="A189" s="10">
        <v>163</v>
      </c>
      <c r="B189" s="17" t="s">
        <v>8</v>
      </c>
      <c r="C189" s="24">
        <v>0</v>
      </c>
      <c r="D189" s="24">
        <v>0</v>
      </c>
      <c r="E189" s="24">
        <v>0</v>
      </c>
      <c r="F189" s="24">
        <v>0</v>
      </c>
      <c r="G189" s="25">
        <v>0</v>
      </c>
      <c r="H189" s="24">
        <v>0</v>
      </c>
      <c r="I189" s="25">
        <v>0</v>
      </c>
      <c r="J189" s="25">
        <v>0</v>
      </c>
      <c r="K189" s="24">
        <v>0</v>
      </c>
      <c r="L189" s="24">
        <v>0</v>
      </c>
      <c r="M189" s="47"/>
      <c r="N189" s="47"/>
      <c r="O189" s="60"/>
    </row>
    <row r="190" spans="1:15" ht="15.75" hidden="1">
      <c r="A190" s="10">
        <v>164</v>
      </c>
      <c r="B190" s="17" t="s">
        <v>9</v>
      </c>
      <c r="C190" s="24">
        <v>0</v>
      </c>
      <c r="D190" s="24">
        <v>0</v>
      </c>
      <c r="E190" s="24">
        <v>0</v>
      </c>
      <c r="F190" s="24">
        <v>0</v>
      </c>
      <c r="G190" s="25">
        <v>0</v>
      </c>
      <c r="H190" s="24">
        <v>0</v>
      </c>
      <c r="I190" s="25">
        <v>0</v>
      </c>
      <c r="J190" s="25">
        <v>0</v>
      </c>
      <c r="K190" s="24">
        <v>0</v>
      </c>
      <c r="L190" s="24">
        <v>0</v>
      </c>
      <c r="M190" s="47"/>
      <c r="N190" s="47"/>
      <c r="O190" s="60"/>
    </row>
    <row r="191" spans="1:15" ht="47.25" hidden="1">
      <c r="A191" s="10">
        <v>165</v>
      </c>
      <c r="B191" s="11" t="s">
        <v>78</v>
      </c>
      <c r="C191" s="22">
        <f aca="true" t="shared" si="67" ref="C191:C200">D191+E191+F191+G191+H191+I191+J191+K191+L191</f>
        <v>1747200</v>
      </c>
      <c r="D191" s="22">
        <v>0</v>
      </c>
      <c r="E191" s="22">
        <v>0</v>
      </c>
      <c r="F191" s="22">
        <v>0</v>
      </c>
      <c r="G191" s="25">
        <f aca="true" t="shared" si="68" ref="G191:L191">G192+G193+G194+G195</f>
        <v>300000</v>
      </c>
      <c r="H191" s="24">
        <f t="shared" si="68"/>
        <v>273600</v>
      </c>
      <c r="I191" s="25">
        <f t="shared" si="68"/>
        <v>273600</v>
      </c>
      <c r="J191" s="25">
        <f t="shared" si="68"/>
        <v>300000</v>
      </c>
      <c r="K191" s="24">
        <f t="shared" si="68"/>
        <v>300000</v>
      </c>
      <c r="L191" s="24">
        <f t="shared" si="68"/>
        <v>300000</v>
      </c>
      <c r="M191" s="47"/>
      <c r="N191" s="47"/>
      <c r="O191" s="60"/>
    </row>
    <row r="192" spans="1:15" ht="15.75" hidden="1">
      <c r="A192" s="10">
        <v>166</v>
      </c>
      <c r="B192" s="17" t="s">
        <v>74</v>
      </c>
      <c r="C192" s="24">
        <f t="shared" si="67"/>
        <v>0</v>
      </c>
      <c r="D192" s="24">
        <v>0</v>
      </c>
      <c r="E192" s="24">
        <v>0</v>
      </c>
      <c r="F192" s="24">
        <v>0</v>
      </c>
      <c r="G192" s="25">
        <v>0</v>
      </c>
      <c r="H192" s="24">
        <v>0</v>
      </c>
      <c r="I192" s="25">
        <v>0</v>
      </c>
      <c r="J192" s="25">
        <v>0</v>
      </c>
      <c r="K192" s="24">
        <v>0</v>
      </c>
      <c r="L192" s="24">
        <v>0</v>
      </c>
      <c r="M192" s="47"/>
      <c r="N192" s="47"/>
      <c r="O192" s="60"/>
    </row>
    <row r="193" spans="1:15" ht="15.75" hidden="1">
      <c r="A193" s="10">
        <v>167</v>
      </c>
      <c r="B193" s="17" t="s">
        <v>7</v>
      </c>
      <c r="C193" s="24">
        <f t="shared" si="67"/>
        <v>0</v>
      </c>
      <c r="D193" s="24">
        <v>0</v>
      </c>
      <c r="E193" s="24">
        <v>0</v>
      </c>
      <c r="F193" s="24">
        <v>0</v>
      </c>
      <c r="G193" s="25">
        <v>0</v>
      </c>
      <c r="H193" s="24">
        <v>0</v>
      </c>
      <c r="I193" s="25">
        <v>0</v>
      </c>
      <c r="J193" s="25">
        <v>0</v>
      </c>
      <c r="K193" s="24">
        <v>0</v>
      </c>
      <c r="L193" s="24">
        <v>0</v>
      </c>
      <c r="M193" s="47"/>
      <c r="N193" s="47"/>
      <c r="O193" s="60"/>
    </row>
    <row r="194" spans="1:15" ht="15.75" hidden="1">
      <c r="A194" s="10">
        <v>168</v>
      </c>
      <c r="B194" s="17" t="s">
        <v>8</v>
      </c>
      <c r="C194" s="24">
        <f t="shared" si="67"/>
        <v>1747200</v>
      </c>
      <c r="D194" s="24">
        <v>0</v>
      </c>
      <c r="E194" s="24">
        <v>0</v>
      </c>
      <c r="F194" s="24">
        <v>0</v>
      </c>
      <c r="G194" s="25">
        <v>300000</v>
      </c>
      <c r="H194" s="24">
        <v>273600</v>
      </c>
      <c r="I194" s="25">
        <v>273600</v>
      </c>
      <c r="J194" s="25">
        <v>300000</v>
      </c>
      <c r="K194" s="24">
        <v>300000</v>
      </c>
      <c r="L194" s="24">
        <v>300000</v>
      </c>
      <c r="M194" s="47"/>
      <c r="N194" s="47"/>
      <c r="O194" s="60"/>
    </row>
    <row r="195" spans="1:15" ht="15.75" hidden="1">
      <c r="A195" s="10">
        <v>169</v>
      </c>
      <c r="B195" s="17" t="s">
        <v>9</v>
      </c>
      <c r="C195" s="24">
        <f t="shared" si="67"/>
        <v>0</v>
      </c>
      <c r="D195" s="24">
        <v>0</v>
      </c>
      <c r="E195" s="24">
        <v>0</v>
      </c>
      <c r="F195" s="24">
        <v>0</v>
      </c>
      <c r="G195" s="25">
        <v>0</v>
      </c>
      <c r="H195" s="24">
        <v>0</v>
      </c>
      <c r="I195" s="25">
        <v>0</v>
      </c>
      <c r="J195" s="25">
        <v>0</v>
      </c>
      <c r="K195" s="24">
        <v>0</v>
      </c>
      <c r="L195" s="24">
        <v>0</v>
      </c>
      <c r="M195" s="47"/>
      <c r="N195" s="47"/>
      <c r="O195" s="60"/>
    </row>
    <row r="196" spans="1:15" ht="141.75" hidden="1">
      <c r="A196" s="10">
        <v>170</v>
      </c>
      <c r="B196" s="11" t="s">
        <v>79</v>
      </c>
      <c r="C196" s="22">
        <f t="shared" si="67"/>
        <v>0</v>
      </c>
      <c r="D196" s="22">
        <v>0</v>
      </c>
      <c r="E196" s="22">
        <v>0</v>
      </c>
      <c r="F196" s="22">
        <v>0</v>
      </c>
      <c r="G196" s="23">
        <v>0</v>
      </c>
      <c r="H196" s="22">
        <v>0</v>
      </c>
      <c r="I196" s="23">
        <v>0</v>
      </c>
      <c r="J196" s="23">
        <v>0</v>
      </c>
      <c r="K196" s="22">
        <v>0</v>
      </c>
      <c r="L196" s="22">
        <v>0</v>
      </c>
      <c r="M196" s="46"/>
      <c r="N196" s="46"/>
      <c r="O196" s="60"/>
    </row>
    <row r="197" spans="1:15" ht="15.75" hidden="1">
      <c r="A197" s="10">
        <v>171</v>
      </c>
      <c r="B197" s="17" t="s">
        <v>74</v>
      </c>
      <c r="C197" s="24">
        <f t="shared" si="67"/>
        <v>0</v>
      </c>
      <c r="D197" s="24">
        <v>0</v>
      </c>
      <c r="E197" s="24">
        <v>0</v>
      </c>
      <c r="F197" s="24">
        <v>0</v>
      </c>
      <c r="G197" s="25">
        <v>0</v>
      </c>
      <c r="H197" s="24">
        <v>0</v>
      </c>
      <c r="I197" s="25">
        <v>0</v>
      </c>
      <c r="J197" s="25">
        <v>0</v>
      </c>
      <c r="K197" s="24">
        <v>0</v>
      </c>
      <c r="L197" s="24">
        <v>0</v>
      </c>
      <c r="M197" s="47"/>
      <c r="N197" s="47"/>
      <c r="O197" s="60"/>
    </row>
    <row r="198" spans="1:15" ht="15.75" hidden="1">
      <c r="A198" s="10">
        <v>172</v>
      </c>
      <c r="B198" s="17" t="s">
        <v>7</v>
      </c>
      <c r="C198" s="24">
        <f t="shared" si="67"/>
        <v>0</v>
      </c>
      <c r="D198" s="24">
        <v>0</v>
      </c>
      <c r="E198" s="24">
        <v>0</v>
      </c>
      <c r="F198" s="24">
        <v>0</v>
      </c>
      <c r="G198" s="25">
        <v>0</v>
      </c>
      <c r="H198" s="24">
        <v>0</v>
      </c>
      <c r="I198" s="25">
        <v>0</v>
      </c>
      <c r="J198" s="25">
        <v>0</v>
      </c>
      <c r="K198" s="24">
        <v>0</v>
      </c>
      <c r="L198" s="24">
        <v>0</v>
      </c>
      <c r="M198" s="47"/>
      <c r="N198" s="47"/>
      <c r="O198" s="60"/>
    </row>
    <row r="199" spans="1:15" ht="15.75" hidden="1">
      <c r="A199" s="10">
        <v>173</v>
      </c>
      <c r="B199" s="17" t="s">
        <v>8</v>
      </c>
      <c r="C199" s="24">
        <f t="shared" si="67"/>
        <v>0</v>
      </c>
      <c r="D199" s="24">
        <v>0</v>
      </c>
      <c r="E199" s="24">
        <v>0</v>
      </c>
      <c r="F199" s="24">
        <v>0</v>
      </c>
      <c r="G199" s="25">
        <v>0</v>
      </c>
      <c r="H199" s="24">
        <v>0</v>
      </c>
      <c r="I199" s="25">
        <v>0</v>
      </c>
      <c r="J199" s="25">
        <v>0</v>
      </c>
      <c r="K199" s="24">
        <v>0</v>
      </c>
      <c r="L199" s="24">
        <v>0</v>
      </c>
      <c r="M199" s="47"/>
      <c r="N199" s="47"/>
      <c r="O199" s="60"/>
    </row>
    <row r="200" spans="1:15" ht="15.75" hidden="1">
      <c r="A200" s="10">
        <v>174</v>
      </c>
      <c r="B200" s="17" t="s">
        <v>9</v>
      </c>
      <c r="C200" s="24">
        <f t="shared" si="67"/>
        <v>0</v>
      </c>
      <c r="D200" s="24">
        <v>0</v>
      </c>
      <c r="E200" s="24">
        <v>0</v>
      </c>
      <c r="F200" s="24">
        <v>0</v>
      </c>
      <c r="G200" s="25">
        <v>0</v>
      </c>
      <c r="H200" s="24">
        <v>0</v>
      </c>
      <c r="I200" s="25">
        <v>0</v>
      </c>
      <c r="J200" s="25">
        <v>0</v>
      </c>
      <c r="K200" s="24">
        <v>0</v>
      </c>
      <c r="L200" s="24">
        <v>0</v>
      </c>
      <c r="M200" s="47"/>
      <c r="N200" s="47"/>
      <c r="O200" s="60"/>
    </row>
    <row r="201" spans="1:15" ht="19.5" customHeight="1" hidden="1">
      <c r="A201" s="10">
        <v>175</v>
      </c>
      <c r="B201" s="69" t="s">
        <v>80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0"/>
    </row>
    <row r="202" spans="1:15" ht="31.5" hidden="1">
      <c r="A202" s="10">
        <v>176</v>
      </c>
      <c r="B202" s="11" t="s">
        <v>13</v>
      </c>
      <c r="C202" s="22">
        <v>0</v>
      </c>
      <c r="D202" s="22">
        <v>0</v>
      </c>
      <c r="E202" s="22">
        <v>0</v>
      </c>
      <c r="F202" s="22">
        <v>0</v>
      </c>
      <c r="G202" s="23">
        <v>0</v>
      </c>
      <c r="H202" s="22">
        <v>0</v>
      </c>
      <c r="I202" s="23">
        <v>0</v>
      </c>
      <c r="J202" s="23">
        <f>J203</f>
        <v>0</v>
      </c>
      <c r="K202" s="22">
        <f>K203</f>
        <v>0</v>
      </c>
      <c r="L202" s="22">
        <f>L203</f>
        <v>0</v>
      </c>
      <c r="M202" s="46"/>
      <c r="N202" s="46"/>
      <c r="O202" s="60"/>
    </row>
    <row r="203" spans="1:15" ht="15.75" hidden="1">
      <c r="A203" s="10">
        <v>177</v>
      </c>
      <c r="B203" s="17" t="s">
        <v>74</v>
      </c>
      <c r="C203" s="24">
        <v>0</v>
      </c>
      <c r="D203" s="24">
        <v>0</v>
      </c>
      <c r="E203" s="24">
        <v>0</v>
      </c>
      <c r="F203" s="24">
        <v>0</v>
      </c>
      <c r="G203" s="25">
        <v>0</v>
      </c>
      <c r="H203" s="24">
        <f>H216+H218</f>
        <v>49612234</v>
      </c>
      <c r="I203" s="25">
        <f>I216+I218</f>
        <v>848386</v>
      </c>
      <c r="J203" s="25">
        <f>J216+J218</f>
        <v>0</v>
      </c>
      <c r="K203" s="24">
        <f>K216+K218</f>
        <v>0</v>
      </c>
      <c r="L203" s="24">
        <f>L216+L218</f>
        <v>0</v>
      </c>
      <c r="M203" s="47"/>
      <c r="N203" s="47"/>
      <c r="O203" s="60"/>
    </row>
    <row r="204" spans="1:15" ht="15.75" hidden="1">
      <c r="A204" s="10">
        <v>178</v>
      </c>
      <c r="B204" s="17" t="s">
        <v>7</v>
      </c>
      <c r="C204" s="24">
        <f aca="true" t="shared" si="69" ref="C204:C214">C206</f>
        <v>25230310</v>
      </c>
      <c r="D204" s="24">
        <f aca="true" t="shared" si="70" ref="D204:D214">D206</f>
        <v>0</v>
      </c>
      <c r="E204" s="24">
        <f aca="true" t="shared" si="71" ref="E204:E214">E206</f>
        <v>0</v>
      </c>
      <c r="F204" s="24">
        <f aca="true" t="shared" si="72" ref="F204:F214">F206</f>
        <v>0</v>
      </c>
      <c r="G204" s="25">
        <v>0</v>
      </c>
      <c r="H204" s="24">
        <f aca="true" t="shared" si="73" ref="H204:H214">H206</f>
        <v>24806117</v>
      </c>
      <c r="I204" s="25">
        <f aca="true" t="shared" si="74" ref="I204:I214">I206</f>
        <v>424193</v>
      </c>
      <c r="J204" s="25">
        <f aca="true" t="shared" si="75" ref="J204:J214">J206</f>
        <v>0</v>
      </c>
      <c r="K204" s="24">
        <f aca="true" t="shared" si="76" ref="K204:K214">K206</f>
        <v>0</v>
      </c>
      <c r="L204" s="24">
        <f aca="true" t="shared" si="77" ref="L204:L214">L206</f>
        <v>0</v>
      </c>
      <c r="M204" s="47"/>
      <c r="N204" s="47"/>
      <c r="O204" s="60"/>
    </row>
    <row r="205" spans="1:15" ht="15.75" hidden="1">
      <c r="A205" s="10">
        <v>179</v>
      </c>
      <c r="B205" s="17" t="s">
        <v>8</v>
      </c>
      <c r="C205" s="24">
        <f t="shared" si="69"/>
        <v>0</v>
      </c>
      <c r="D205" s="24">
        <f t="shared" si="70"/>
        <v>0</v>
      </c>
      <c r="E205" s="24">
        <f t="shared" si="71"/>
        <v>0</v>
      </c>
      <c r="F205" s="24">
        <f t="shared" si="72"/>
        <v>0</v>
      </c>
      <c r="G205" s="25">
        <v>0</v>
      </c>
      <c r="H205" s="24">
        <f t="shared" si="73"/>
        <v>0</v>
      </c>
      <c r="I205" s="25">
        <f t="shared" si="74"/>
        <v>0</v>
      </c>
      <c r="J205" s="25">
        <f t="shared" si="75"/>
        <v>0</v>
      </c>
      <c r="K205" s="24">
        <f t="shared" si="76"/>
        <v>0</v>
      </c>
      <c r="L205" s="24">
        <f t="shared" si="77"/>
        <v>0</v>
      </c>
      <c r="M205" s="47"/>
      <c r="N205" s="47"/>
      <c r="O205" s="60"/>
    </row>
    <row r="206" spans="1:15" ht="15.75" hidden="1">
      <c r="A206" s="10">
        <v>180</v>
      </c>
      <c r="B206" s="17" t="s">
        <v>75</v>
      </c>
      <c r="C206" s="22">
        <f t="shared" si="69"/>
        <v>25230310</v>
      </c>
      <c r="D206" s="22">
        <f t="shared" si="70"/>
        <v>0</v>
      </c>
      <c r="E206" s="22">
        <f t="shared" si="71"/>
        <v>0</v>
      </c>
      <c r="F206" s="22">
        <f t="shared" si="72"/>
        <v>0</v>
      </c>
      <c r="G206" s="23">
        <v>0</v>
      </c>
      <c r="H206" s="22">
        <f t="shared" si="73"/>
        <v>24806117</v>
      </c>
      <c r="I206" s="23">
        <f t="shared" si="74"/>
        <v>424193</v>
      </c>
      <c r="J206" s="23">
        <f t="shared" si="75"/>
        <v>0</v>
      </c>
      <c r="K206" s="22">
        <f t="shared" si="76"/>
        <v>0</v>
      </c>
      <c r="L206" s="22">
        <f t="shared" si="77"/>
        <v>0</v>
      </c>
      <c r="M206" s="46"/>
      <c r="N206" s="46"/>
      <c r="O206" s="60"/>
    </row>
    <row r="207" spans="1:15" ht="15.75" hidden="1">
      <c r="A207" s="10">
        <v>181</v>
      </c>
      <c r="B207" s="17" t="s">
        <v>74</v>
      </c>
      <c r="C207" s="24">
        <f t="shared" si="69"/>
        <v>0</v>
      </c>
      <c r="D207" s="24">
        <f t="shared" si="70"/>
        <v>0</v>
      </c>
      <c r="E207" s="24">
        <f t="shared" si="71"/>
        <v>0</v>
      </c>
      <c r="F207" s="24">
        <f t="shared" si="72"/>
        <v>0</v>
      </c>
      <c r="G207" s="25">
        <v>0</v>
      </c>
      <c r="H207" s="24">
        <f t="shared" si="73"/>
        <v>0</v>
      </c>
      <c r="I207" s="25">
        <f t="shared" si="74"/>
        <v>0</v>
      </c>
      <c r="J207" s="25">
        <f t="shared" si="75"/>
        <v>0</v>
      </c>
      <c r="K207" s="24">
        <f t="shared" si="76"/>
        <v>0</v>
      </c>
      <c r="L207" s="24">
        <f t="shared" si="77"/>
        <v>0</v>
      </c>
      <c r="M207" s="47"/>
      <c r="N207" s="47"/>
      <c r="O207" s="60"/>
    </row>
    <row r="208" spans="1:15" ht="15.75" hidden="1">
      <c r="A208" s="10">
        <v>182</v>
      </c>
      <c r="B208" s="17" t="s">
        <v>7</v>
      </c>
      <c r="C208" s="24">
        <f t="shared" si="69"/>
        <v>25230310</v>
      </c>
      <c r="D208" s="24">
        <f t="shared" si="70"/>
        <v>0</v>
      </c>
      <c r="E208" s="24">
        <f t="shared" si="71"/>
        <v>0</v>
      </c>
      <c r="F208" s="24">
        <f t="shared" si="72"/>
        <v>0</v>
      </c>
      <c r="G208" s="25">
        <v>0</v>
      </c>
      <c r="H208" s="24">
        <f t="shared" si="73"/>
        <v>24806117</v>
      </c>
      <c r="I208" s="25">
        <f t="shared" si="74"/>
        <v>424193</v>
      </c>
      <c r="J208" s="25">
        <f t="shared" si="75"/>
        <v>0</v>
      </c>
      <c r="K208" s="24">
        <f t="shared" si="76"/>
        <v>0</v>
      </c>
      <c r="L208" s="24">
        <f t="shared" si="77"/>
        <v>0</v>
      </c>
      <c r="M208" s="47"/>
      <c r="N208" s="47"/>
      <c r="O208" s="60"/>
    </row>
    <row r="209" spans="1:15" ht="15.75" hidden="1">
      <c r="A209" s="10">
        <v>183</v>
      </c>
      <c r="B209" s="17" t="s">
        <v>8</v>
      </c>
      <c r="C209" s="24">
        <f t="shared" si="69"/>
        <v>0</v>
      </c>
      <c r="D209" s="24">
        <f t="shared" si="70"/>
        <v>0</v>
      </c>
      <c r="E209" s="24">
        <f t="shared" si="71"/>
        <v>0</v>
      </c>
      <c r="F209" s="24">
        <f t="shared" si="72"/>
        <v>0</v>
      </c>
      <c r="G209" s="25">
        <v>0</v>
      </c>
      <c r="H209" s="24">
        <f t="shared" si="73"/>
        <v>0</v>
      </c>
      <c r="I209" s="25">
        <f t="shared" si="74"/>
        <v>0</v>
      </c>
      <c r="J209" s="25">
        <f t="shared" si="75"/>
        <v>0</v>
      </c>
      <c r="K209" s="24">
        <f t="shared" si="76"/>
        <v>0</v>
      </c>
      <c r="L209" s="24">
        <f t="shared" si="77"/>
        <v>0</v>
      </c>
      <c r="M209" s="47"/>
      <c r="N209" s="47"/>
      <c r="O209" s="60"/>
    </row>
    <row r="210" spans="1:15" ht="15.75" hidden="1">
      <c r="A210" s="10">
        <v>184</v>
      </c>
      <c r="B210" s="11" t="s">
        <v>11</v>
      </c>
      <c r="C210" s="22">
        <f t="shared" si="69"/>
        <v>25230310</v>
      </c>
      <c r="D210" s="22">
        <f t="shared" si="70"/>
        <v>0</v>
      </c>
      <c r="E210" s="22">
        <f t="shared" si="71"/>
        <v>0</v>
      </c>
      <c r="F210" s="22">
        <f t="shared" si="72"/>
        <v>0</v>
      </c>
      <c r="G210" s="23">
        <v>0</v>
      </c>
      <c r="H210" s="22">
        <f t="shared" si="73"/>
        <v>24806117</v>
      </c>
      <c r="I210" s="23">
        <f t="shared" si="74"/>
        <v>424193</v>
      </c>
      <c r="J210" s="23">
        <f t="shared" si="75"/>
        <v>0</v>
      </c>
      <c r="K210" s="22">
        <f t="shared" si="76"/>
        <v>0</v>
      </c>
      <c r="L210" s="22">
        <f t="shared" si="77"/>
        <v>0</v>
      </c>
      <c r="M210" s="46"/>
      <c r="N210" s="46"/>
      <c r="O210" s="60"/>
    </row>
    <row r="211" spans="1:15" ht="15.75" hidden="1">
      <c r="A211" s="10">
        <v>185</v>
      </c>
      <c r="B211" s="17" t="s">
        <v>74</v>
      </c>
      <c r="C211" s="24">
        <f t="shared" si="69"/>
        <v>0</v>
      </c>
      <c r="D211" s="24">
        <f t="shared" si="70"/>
        <v>0</v>
      </c>
      <c r="E211" s="24">
        <f t="shared" si="71"/>
        <v>0</v>
      </c>
      <c r="F211" s="24">
        <f t="shared" si="72"/>
        <v>0</v>
      </c>
      <c r="G211" s="25">
        <v>0</v>
      </c>
      <c r="H211" s="24">
        <f t="shared" si="73"/>
        <v>0</v>
      </c>
      <c r="I211" s="25">
        <f t="shared" si="74"/>
        <v>0</v>
      </c>
      <c r="J211" s="25">
        <f t="shared" si="75"/>
        <v>0</v>
      </c>
      <c r="K211" s="24">
        <f t="shared" si="76"/>
        <v>0</v>
      </c>
      <c r="L211" s="24">
        <f t="shared" si="77"/>
        <v>0</v>
      </c>
      <c r="M211" s="47"/>
      <c r="N211" s="47"/>
      <c r="O211" s="60"/>
    </row>
    <row r="212" spans="1:15" ht="15.75" hidden="1">
      <c r="A212" s="10">
        <v>186</v>
      </c>
      <c r="B212" s="17" t="s">
        <v>7</v>
      </c>
      <c r="C212" s="24">
        <f t="shared" si="69"/>
        <v>25230310</v>
      </c>
      <c r="D212" s="24">
        <f t="shared" si="70"/>
        <v>0</v>
      </c>
      <c r="E212" s="24">
        <f t="shared" si="71"/>
        <v>0</v>
      </c>
      <c r="F212" s="24">
        <f t="shared" si="72"/>
        <v>0</v>
      </c>
      <c r="G212" s="25">
        <v>0</v>
      </c>
      <c r="H212" s="24">
        <f t="shared" si="73"/>
        <v>24806117</v>
      </c>
      <c r="I212" s="25">
        <f t="shared" si="74"/>
        <v>424193</v>
      </c>
      <c r="J212" s="25">
        <f t="shared" si="75"/>
        <v>0</v>
      </c>
      <c r="K212" s="24">
        <f t="shared" si="76"/>
        <v>0</v>
      </c>
      <c r="L212" s="24">
        <f t="shared" si="77"/>
        <v>0</v>
      </c>
      <c r="M212" s="47"/>
      <c r="N212" s="47"/>
      <c r="O212" s="60"/>
    </row>
    <row r="213" spans="1:15" ht="15.75" hidden="1">
      <c r="A213" s="10">
        <v>187</v>
      </c>
      <c r="B213" s="17" t="s">
        <v>8</v>
      </c>
      <c r="C213" s="24">
        <f t="shared" si="69"/>
        <v>0</v>
      </c>
      <c r="D213" s="24">
        <f t="shared" si="70"/>
        <v>0</v>
      </c>
      <c r="E213" s="24">
        <f t="shared" si="71"/>
        <v>0</v>
      </c>
      <c r="F213" s="24">
        <f t="shared" si="72"/>
        <v>0</v>
      </c>
      <c r="G213" s="25">
        <v>0</v>
      </c>
      <c r="H213" s="24">
        <f t="shared" si="73"/>
        <v>0</v>
      </c>
      <c r="I213" s="25">
        <f t="shared" si="74"/>
        <v>0</v>
      </c>
      <c r="J213" s="25">
        <f t="shared" si="75"/>
        <v>0</v>
      </c>
      <c r="K213" s="24">
        <f t="shared" si="76"/>
        <v>0</v>
      </c>
      <c r="L213" s="24">
        <f t="shared" si="77"/>
        <v>0</v>
      </c>
      <c r="M213" s="47"/>
      <c r="N213" s="47"/>
      <c r="O213" s="60"/>
    </row>
    <row r="214" spans="1:15" ht="78.75" hidden="1">
      <c r="A214" s="10">
        <v>188</v>
      </c>
      <c r="B214" s="11" t="s">
        <v>81</v>
      </c>
      <c r="C214" s="24">
        <f t="shared" si="69"/>
        <v>25230310</v>
      </c>
      <c r="D214" s="24">
        <f t="shared" si="70"/>
        <v>0</v>
      </c>
      <c r="E214" s="24">
        <f t="shared" si="71"/>
        <v>0</v>
      </c>
      <c r="F214" s="24">
        <f t="shared" si="72"/>
        <v>0</v>
      </c>
      <c r="G214" s="25">
        <v>0</v>
      </c>
      <c r="H214" s="24">
        <f t="shared" si="73"/>
        <v>24806117</v>
      </c>
      <c r="I214" s="25">
        <f t="shared" si="74"/>
        <v>424193</v>
      </c>
      <c r="J214" s="25">
        <f t="shared" si="75"/>
        <v>0</v>
      </c>
      <c r="K214" s="24">
        <f t="shared" si="76"/>
        <v>0</v>
      </c>
      <c r="L214" s="24">
        <f t="shared" si="77"/>
        <v>0</v>
      </c>
      <c r="M214" s="47"/>
      <c r="N214" s="47"/>
      <c r="O214" s="60"/>
    </row>
    <row r="215" spans="1:15" ht="15.75" hidden="1">
      <c r="A215" s="10">
        <v>189</v>
      </c>
      <c r="B215" s="17" t="s">
        <v>74</v>
      </c>
      <c r="C215" s="24">
        <f>C226</f>
        <v>0</v>
      </c>
      <c r="D215" s="24">
        <f>D226</f>
        <v>0</v>
      </c>
      <c r="E215" s="24">
        <f>E226</f>
        <v>0</v>
      </c>
      <c r="F215" s="24">
        <f>F226</f>
        <v>0</v>
      </c>
      <c r="G215" s="25">
        <v>0</v>
      </c>
      <c r="H215" s="24">
        <f>H232+H234</f>
        <v>0</v>
      </c>
      <c r="I215" s="25">
        <f>I232+I234</f>
        <v>0</v>
      </c>
      <c r="J215" s="25">
        <f>J232+J234</f>
        <v>0</v>
      </c>
      <c r="K215" s="24">
        <f>K232+K234</f>
        <v>0</v>
      </c>
      <c r="L215" s="24">
        <f>L232+L234</f>
        <v>0</v>
      </c>
      <c r="M215" s="47"/>
      <c r="N215" s="47"/>
      <c r="O215" s="60"/>
    </row>
    <row r="216" spans="1:15" ht="15.75" hidden="1">
      <c r="A216" s="10">
        <v>190</v>
      </c>
      <c r="B216" s="17" t="s">
        <v>7</v>
      </c>
      <c r="C216" s="24">
        <f aca="true" t="shared" si="78" ref="C216:F218">C218</f>
        <v>25230310</v>
      </c>
      <c r="D216" s="24">
        <f t="shared" si="78"/>
        <v>0</v>
      </c>
      <c r="E216" s="24">
        <f t="shared" si="78"/>
        <v>0</v>
      </c>
      <c r="F216" s="24">
        <f t="shared" si="78"/>
        <v>0</v>
      </c>
      <c r="G216" s="25">
        <v>0</v>
      </c>
      <c r="H216" s="24">
        <f aca="true" t="shared" si="79" ref="H216:L218">H218</f>
        <v>24806117</v>
      </c>
      <c r="I216" s="25">
        <f t="shared" si="79"/>
        <v>424193</v>
      </c>
      <c r="J216" s="25">
        <f t="shared" si="79"/>
        <v>0</v>
      </c>
      <c r="K216" s="24">
        <f t="shared" si="79"/>
        <v>0</v>
      </c>
      <c r="L216" s="24">
        <f t="shared" si="79"/>
        <v>0</v>
      </c>
      <c r="M216" s="47"/>
      <c r="N216" s="47"/>
      <c r="O216" s="60"/>
    </row>
    <row r="217" spans="1:15" ht="15.75" hidden="1">
      <c r="A217" s="10">
        <v>191</v>
      </c>
      <c r="B217" s="17" t="s">
        <v>8</v>
      </c>
      <c r="C217" s="24">
        <f t="shared" si="78"/>
        <v>25230310</v>
      </c>
      <c r="D217" s="24">
        <f t="shared" si="78"/>
        <v>0</v>
      </c>
      <c r="E217" s="24">
        <f t="shared" si="78"/>
        <v>0</v>
      </c>
      <c r="F217" s="24">
        <f t="shared" si="78"/>
        <v>0</v>
      </c>
      <c r="G217" s="25">
        <v>0</v>
      </c>
      <c r="H217" s="24">
        <f t="shared" si="79"/>
        <v>24806117</v>
      </c>
      <c r="I217" s="25">
        <f t="shared" si="79"/>
        <v>424193</v>
      </c>
      <c r="J217" s="25">
        <f t="shared" si="79"/>
        <v>0</v>
      </c>
      <c r="K217" s="24">
        <f t="shared" si="79"/>
        <v>0</v>
      </c>
      <c r="L217" s="24">
        <f t="shared" si="79"/>
        <v>0</v>
      </c>
      <c r="M217" s="47"/>
      <c r="N217" s="47"/>
      <c r="O217" s="60"/>
    </row>
    <row r="218" spans="1:15" ht="16.5" hidden="1" thickBot="1">
      <c r="A218" s="10">
        <v>192</v>
      </c>
      <c r="B218" s="48" t="s">
        <v>9</v>
      </c>
      <c r="C218" s="49">
        <f t="shared" si="78"/>
        <v>25230310</v>
      </c>
      <c r="D218" s="49">
        <f t="shared" si="78"/>
        <v>0</v>
      </c>
      <c r="E218" s="49">
        <f t="shared" si="78"/>
        <v>0</v>
      </c>
      <c r="F218" s="49">
        <f t="shared" si="78"/>
        <v>0</v>
      </c>
      <c r="G218" s="50">
        <v>0</v>
      </c>
      <c r="H218" s="49">
        <f t="shared" si="79"/>
        <v>24806117</v>
      </c>
      <c r="I218" s="50">
        <f t="shared" si="79"/>
        <v>424193</v>
      </c>
      <c r="J218" s="50">
        <f t="shared" si="79"/>
        <v>0</v>
      </c>
      <c r="K218" s="49">
        <f t="shared" si="79"/>
        <v>0</v>
      </c>
      <c r="L218" s="49">
        <f t="shared" si="79"/>
        <v>0</v>
      </c>
      <c r="M218" s="51"/>
      <c r="N218" s="51"/>
      <c r="O218" s="60"/>
    </row>
    <row r="219" spans="1:15" ht="63">
      <c r="A219" s="35">
        <v>150</v>
      </c>
      <c r="B219" s="11" t="s">
        <v>82</v>
      </c>
      <c r="C219" s="24">
        <f>D219+E219+F219+G219+H219+I219+J219+K219+L219</f>
        <v>25230310</v>
      </c>
      <c r="D219" s="24">
        <v>0</v>
      </c>
      <c r="E219" s="24">
        <v>0</v>
      </c>
      <c r="F219" s="24">
        <v>0</v>
      </c>
      <c r="G219" s="25">
        <v>0</v>
      </c>
      <c r="H219" s="24">
        <v>24806117</v>
      </c>
      <c r="I219" s="25">
        <f>SUM(I220)</f>
        <v>424193</v>
      </c>
      <c r="J219" s="25">
        <v>0</v>
      </c>
      <c r="K219" s="24">
        <f>K220</f>
        <v>0</v>
      </c>
      <c r="L219" s="24">
        <f>L220</f>
        <v>0</v>
      </c>
      <c r="M219" s="24">
        <f aca="true" t="shared" si="80" ref="M219:N221">M221</f>
        <v>0</v>
      </c>
      <c r="N219" s="47">
        <f t="shared" si="80"/>
        <v>0</v>
      </c>
      <c r="O219" s="64">
        <v>116</v>
      </c>
    </row>
    <row r="220" spans="1:15" ht="15.75">
      <c r="A220" s="44">
        <v>151</v>
      </c>
      <c r="B220" s="17" t="s">
        <v>8</v>
      </c>
      <c r="C220" s="24">
        <f>D220+E220+F220+G220+H220+I220+J220+K220+L220</f>
        <v>25230310</v>
      </c>
      <c r="D220" s="24">
        <v>0</v>
      </c>
      <c r="E220" s="24">
        <v>0</v>
      </c>
      <c r="F220" s="24">
        <v>0</v>
      </c>
      <c r="G220" s="25">
        <v>0</v>
      </c>
      <c r="H220" s="24">
        <v>24806117</v>
      </c>
      <c r="I220" s="24">
        <v>424193</v>
      </c>
      <c r="J220" s="25">
        <v>0</v>
      </c>
      <c r="K220" s="24">
        <v>0</v>
      </c>
      <c r="L220" s="24">
        <v>0</v>
      </c>
      <c r="M220" s="24">
        <f t="shared" si="80"/>
        <v>0</v>
      </c>
      <c r="N220" s="47">
        <f t="shared" si="80"/>
        <v>0</v>
      </c>
      <c r="O220" s="60"/>
    </row>
    <row r="221" spans="1:15" ht="15.75">
      <c r="A221" s="35">
        <v>152</v>
      </c>
      <c r="B221" s="17" t="s">
        <v>7</v>
      </c>
      <c r="C221" s="24">
        <v>0</v>
      </c>
      <c r="D221" s="24">
        <v>0</v>
      </c>
      <c r="E221" s="24">
        <v>0</v>
      </c>
      <c r="F221" s="24">
        <v>0</v>
      </c>
      <c r="G221" s="25">
        <v>0</v>
      </c>
      <c r="H221" s="24">
        <v>0</v>
      </c>
      <c r="I221" s="25">
        <v>0</v>
      </c>
      <c r="J221" s="25">
        <v>0</v>
      </c>
      <c r="K221" s="24">
        <v>0</v>
      </c>
      <c r="L221" s="24">
        <v>0</v>
      </c>
      <c r="M221" s="24">
        <f t="shared" si="80"/>
        <v>0</v>
      </c>
      <c r="N221" s="47">
        <f t="shared" si="80"/>
        <v>0</v>
      </c>
      <c r="O221" s="60"/>
    </row>
  </sheetData>
  <sheetProtection selectLockedCells="1" selectUnlockedCells="1"/>
  <mergeCells count="84">
    <mergeCell ref="J1:O1"/>
    <mergeCell ref="A3:O3"/>
    <mergeCell ref="A4:A5"/>
    <mergeCell ref="B4:B5"/>
    <mergeCell ref="C4:N4"/>
    <mergeCell ref="O4:O5"/>
    <mergeCell ref="B18:N18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B37:N37"/>
    <mergeCell ref="O127:O129"/>
    <mergeCell ref="B48:N48"/>
    <mergeCell ref="B78:N78"/>
    <mergeCell ref="B97:N97"/>
    <mergeCell ref="B110:N110"/>
    <mergeCell ref="A127:A129"/>
    <mergeCell ref="B127:B129"/>
    <mergeCell ref="D127:D129"/>
    <mergeCell ref="E127:E129"/>
    <mergeCell ref="F127:F129"/>
    <mergeCell ref="B145:N145"/>
    <mergeCell ref="A162:A163"/>
    <mergeCell ref="B165:N165"/>
    <mergeCell ref="B201:N201"/>
    <mergeCell ref="H127:H129"/>
    <mergeCell ref="I127:I129"/>
    <mergeCell ref="J127:J129"/>
    <mergeCell ref="K127:K129"/>
    <mergeCell ref="L127:L129"/>
    <mergeCell ref="G127:G129"/>
  </mergeCells>
  <printOptions/>
  <pageMargins left="0.7479166666666667" right="0.7479166666666667" top="0.5597222222222222" bottom="0.9840277777777777" header="0.5118055555555555" footer="0.5118055555555555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2018-11-08T10:18:35Z</cp:lastPrinted>
  <dcterms:modified xsi:type="dcterms:W3CDTF">2018-11-08T10:20:31Z</dcterms:modified>
  <cp:category/>
  <cp:version/>
  <cp:contentType/>
  <cp:contentStatus/>
</cp:coreProperties>
</file>