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Прил 2 МП &quot;РФКСиПМ в ГО НС&quot;" sheetId="1" r:id="rId1"/>
  </sheets>
  <definedNames/>
  <calcPr fullCalcOnLoad="1"/>
</workbook>
</file>

<file path=xl/sharedStrings.xml><?xml version="1.0" encoding="utf-8"?>
<sst xmlns="http://schemas.openxmlformats.org/spreadsheetml/2006/main" count="418" uniqueCount="82">
  <si>
    <t xml:space="preserve">План мероприятий муниципальной программы </t>
  </si>
  <si>
    <t>«Развитие физической культуры, спорта и молодежной политики в городском округе Нижняя Салда до 2020 года»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</si>
  <si>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</si>
  <si>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</si>
  <si>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</si>
  <si>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</si>
  <si>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</si>
  <si>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</si>
  <si>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</si>
  <si>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</si>
  <si>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</si>
  <si>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</si>
  <si>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Организация, предоставление услуг (выполнения робот) в сфере физической культуры и спорта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</si>
  <si>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</si>
  <si>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</si>
  <si>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</si>
  <si>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</si>
  <si>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</si>
  <si>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</si>
  <si>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</si>
  <si>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</si>
  <si>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</si>
  <si>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</si>
  <si>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</si>
  <si>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</si>
  <si>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</si>
  <si>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</si>
  <si>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</si>
  <si>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</si>
  <si>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>Строительство "Лыжной базы"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</si>
  <si>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</si>
  <si>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</si>
  <si>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</si>
  <si>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</si>
  <si>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</si>
  <si>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</si>
  <si>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</si>
  <si>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</si>
  <si>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</si>
  <si>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</si>
  <si>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</si>
  <si>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</si>
  <si>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</si>
  <si>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</si>
  <si>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</si>
  <si>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</si>
  <si>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</si>
  <si>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политики в городском округе Нижняя Салда до 2020 года»</t>
  </si>
  <si>
    <t>Приложение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</si>
  <si>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</si>
  <si>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</si>
  <si>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 xml:space="preserve"> Строительство "Физкультурно-оздоровительного комплекса"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</si>
  <si>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</si>
  <si>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</si>
  <si>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</si>
  <si>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</si>
  <si>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</si>
  <si>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</si>
  <si>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деятельности аппарата управления молодежной политики и спорта (центральный аппарат). ВСЕГО, в том числе:</t>
  </si>
  <si>
    <t>Обеспечение деятельности МКУ "ЦБУМПиС".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</si>
  <si>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</si>
  <si>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</si>
  <si>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</si>
  <si>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Оплата расходов, связанных с участием молодых граждан в военно-спортивных играх и оборонно-спортивных оздоровительных лагерях на территории Свердловской области.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</si>
  <si>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</si>
  <si>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</si>
  <si>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</si>
  <si>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5. «Обеспечение реализации муниципальной Программы «Развитие физической культуры, спорта и молодежной политики в городском округе Нижняя Салда до 2020 года»»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</si>
  <si>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</si>
  <si>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</si>
  <si>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</si>
  <si>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</si>
  <si>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</si>
  <si>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</si>
  <si>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</si>
  <si>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Нижняя Салда  от __________2017    № _______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</si>
  <si>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</si>
  <si>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д.б.284100</t>
  </si>
  <si>
    <t>1496207+355365</t>
  </si>
  <si>
    <t>?</t>
  </si>
  <si>
    <t>+МБ 56700,00   +ОБ 134400,00</t>
  </si>
  <si>
    <t>д.б.2566304 если в октябре не было переносов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</si>
</sst>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10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4" fontId="8" fillId="32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1" fillId="36" borderId="10" xfId="0" applyNumberFormat="1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right" vertical="center" wrapText="1"/>
    </xf>
    <xf numFmtId="4" fontId="8" fillId="37" borderId="10" xfId="0" applyNumberFormat="1" applyFont="1" applyFill="1" applyBorder="1" applyAlignment="1">
      <alignment horizontal="right" vertical="center" wrapText="1"/>
    </xf>
    <xf numFmtId="4" fontId="13" fillId="37" borderId="0" xfId="0" applyNumberFormat="1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4" fontId="11" fillId="37" borderId="10" xfId="0" applyNumberFormat="1" applyFont="1" applyFill="1" applyBorder="1" applyAlignment="1">
      <alignment horizontal="right" vertical="center" wrapText="1"/>
    </xf>
    <xf numFmtId="4" fontId="1" fillId="37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14" fillId="34" borderId="11" xfId="0" applyNumberFormat="1" applyFont="1" applyFill="1" applyBorder="1" applyAlignment="1">
      <alignment horizontal="right" vertical="center" wrapText="1"/>
    </xf>
    <xf numFmtId="4" fontId="14" fillId="34" borderId="12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6"/>
  <sheetViews>
    <sheetView tabSelected="1" zoomScale="87" zoomScaleNormal="87" zoomScalePageLayoutView="0" workbookViewId="0" topLeftCell="A219">
      <selection activeCell="D231" sqref="D231"/>
    </sheetView>
  </sheetViews>
  <sheetFormatPr defaultColWidth="9.140625" defaultRowHeight="15"/>
  <cols>
    <col min="1" max="1" width="5.28125" style="4" customWidth="1"/>
    <col min="2" max="2" width="27.7109375" style="6" customWidth="1"/>
    <col min="3" max="3" width="0.42578125" style="4" hidden="1" customWidth="1"/>
    <col min="4" max="4" width="18.28125" style="4" customWidth="1"/>
    <col min="5" max="6" width="17.140625" style="4" customWidth="1"/>
    <col min="7" max="7" width="16.7109375" style="4" customWidth="1"/>
    <col min="8" max="8" width="17.57421875" style="56" customWidth="1"/>
    <col min="9" max="9" width="17.57421875" style="4" customWidth="1"/>
    <col min="10" max="10" width="19.7109375" style="4" customWidth="1"/>
    <col min="11" max="11" width="21.00390625" style="4" customWidth="1"/>
    <col min="12" max="12" width="20.57421875" style="4" customWidth="1"/>
    <col min="13" max="13" width="17.8515625" style="69" customWidth="1"/>
    <col min="14" max="14" width="15.8515625" style="4" customWidth="1"/>
    <col min="15" max="15" width="12.140625" style="4" bestFit="1" customWidth="1"/>
    <col min="16" max="16384" width="9.140625" style="4" customWidth="1"/>
  </cols>
  <sheetData>
    <row r="1" spans="1:13" ht="15" customHeight="1">
      <c r="A1" s="9"/>
      <c r="B1" s="9"/>
      <c r="C1" s="9"/>
      <c r="D1" s="9"/>
      <c r="E1" s="9"/>
      <c r="F1" s="9"/>
      <c r="G1" s="9"/>
      <c r="H1" s="132" t="s">
        <v>48</v>
      </c>
      <c r="I1" s="132"/>
      <c r="J1" s="132"/>
      <c r="K1" s="132"/>
      <c r="L1" s="132"/>
      <c r="M1" s="67"/>
    </row>
    <row r="2" spans="1:13" ht="15" customHeight="1">
      <c r="A2" s="9"/>
      <c r="B2" s="9"/>
      <c r="C2" s="9"/>
      <c r="D2" s="9"/>
      <c r="E2" s="9"/>
      <c r="F2" s="9"/>
      <c r="G2" s="9"/>
      <c r="H2" s="132" t="s">
        <v>49</v>
      </c>
      <c r="I2" s="132"/>
      <c r="J2" s="132"/>
      <c r="K2" s="132"/>
      <c r="L2" s="132"/>
      <c r="M2" s="67"/>
    </row>
    <row r="3" spans="1:13" ht="15.75">
      <c r="A3" s="9"/>
      <c r="B3" s="9"/>
      <c r="C3" s="9"/>
      <c r="D3" s="9"/>
      <c r="E3" s="9"/>
      <c r="F3" s="9"/>
      <c r="G3" s="9"/>
      <c r="H3" s="132" t="s">
        <v>75</v>
      </c>
      <c r="I3" s="132"/>
      <c r="J3" s="132"/>
      <c r="K3" s="132"/>
      <c r="L3" s="132"/>
      <c r="M3" s="67"/>
    </row>
    <row r="4" spans="1:13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7"/>
    </row>
    <row r="5" spans="1:13" ht="15.75" customHeight="1">
      <c r="A5" s="11"/>
      <c r="B5" s="11"/>
      <c r="C5" s="11"/>
      <c r="D5" s="11"/>
      <c r="E5" s="11"/>
      <c r="F5" s="11"/>
      <c r="G5" s="11"/>
      <c r="H5" s="133" t="s">
        <v>45</v>
      </c>
      <c r="I5" s="133"/>
      <c r="J5" s="133"/>
      <c r="K5" s="133"/>
      <c r="L5" s="133"/>
      <c r="M5" s="67"/>
    </row>
    <row r="6" spans="1:13" ht="15.75" customHeight="1">
      <c r="A6" s="11"/>
      <c r="B6" s="11"/>
      <c r="C6" s="11"/>
      <c r="D6" s="11"/>
      <c r="E6" s="11"/>
      <c r="F6" s="11"/>
      <c r="G6" s="11"/>
      <c r="H6" s="133" t="s">
        <v>46</v>
      </c>
      <c r="I6" s="133"/>
      <c r="J6" s="133"/>
      <c r="K6" s="133"/>
      <c r="L6" s="133"/>
      <c r="M6" s="67"/>
    </row>
    <row r="7" spans="1:13" ht="15.75" customHeight="1">
      <c r="A7" s="11"/>
      <c r="B7" s="11"/>
      <c r="C7" s="11"/>
      <c r="D7" s="11"/>
      <c r="E7" s="11"/>
      <c r="F7" s="11"/>
      <c r="G7" s="11"/>
      <c r="H7" s="133" t="s">
        <v>47</v>
      </c>
      <c r="I7" s="133"/>
      <c r="J7" s="133"/>
      <c r="K7" s="133"/>
      <c r="L7" s="133"/>
      <c r="M7" s="67"/>
    </row>
    <row r="8" spans="1:13" ht="15.75" customHeight="1">
      <c r="A8" s="11"/>
      <c r="B8" s="11"/>
      <c r="C8" s="11"/>
      <c r="D8" s="11"/>
      <c r="E8" s="11"/>
      <c r="F8" s="11"/>
      <c r="G8" s="11"/>
      <c r="H8" s="45"/>
      <c r="I8" s="10"/>
      <c r="J8" s="10"/>
      <c r="K8" s="10"/>
      <c r="L8" s="10"/>
      <c r="M8" s="67"/>
    </row>
    <row r="9" spans="1:13" ht="16.5" customHeight="1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67"/>
    </row>
    <row r="10" spans="1:13" ht="18" customHeight="1">
      <c r="A10" s="115" t="s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67"/>
    </row>
    <row r="11" spans="1:15" ht="90" customHeight="1">
      <c r="A11" s="102" t="s">
        <v>13</v>
      </c>
      <c r="B11" s="102" t="s">
        <v>42</v>
      </c>
      <c r="C11" s="12"/>
      <c r="D11" s="102" t="s">
        <v>43</v>
      </c>
      <c r="E11" s="102"/>
      <c r="F11" s="102"/>
      <c r="G11" s="102"/>
      <c r="H11" s="102"/>
      <c r="I11" s="102"/>
      <c r="J11" s="102"/>
      <c r="K11" s="102"/>
      <c r="L11" s="102" t="s">
        <v>44</v>
      </c>
      <c r="M11" s="67"/>
      <c r="O11" s="5">
        <f>SUM(E14+F14+G14+H14+I14+J14+K14)</f>
        <v>126936876.83</v>
      </c>
    </row>
    <row r="12" spans="1:13" ht="27" customHeight="1">
      <c r="A12" s="102"/>
      <c r="B12" s="102"/>
      <c r="C12" s="12"/>
      <c r="D12" s="12" t="s">
        <v>2</v>
      </c>
      <c r="E12" s="12" t="s">
        <v>14</v>
      </c>
      <c r="F12" s="12" t="s">
        <v>15</v>
      </c>
      <c r="G12" s="12" t="s">
        <v>16</v>
      </c>
      <c r="H12" s="46" t="s">
        <v>17</v>
      </c>
      <c r="I12" s="12" t="s">
        <v>18</v>
      </c>
      <c r="J12" s="12" t="s">
        <v>19</v>
      </c>
      <c r="K12" s="12" t="s">
        <v>20</v>
      </c>
      <c r="L12" s="102"/>
      <c r="M12" s="67"/>
    </row>
    <row r="13" spans="1:13" ht="16.5">
      <c r="A13" s="12">
        <v>1</v>
      </c>
      <c r="B13" s="97">
        <v>2</v>
      </c>
      <c r="C13" s="97"/>
      <c r="D13" s="12">
        <v>3</v>
      </c>
      <c r="E13" s="12">
        <v>4</v>
      </c>
      <c r="F13" s="12">
        <v>5</v>
      </c>
      <c r="G13" s="12">
        <v>6</v>
      </c>
      <c r="H13" s="46">
        <v>7</v>
      </c>
      <c r="I13" s="12">
        <v>8</v>
      </c>
      <c r="J13" s="12">
        <v>9</v>
      </c>
      <c r="K13" s="12">
        <v>10</v>
      </c>
      <c r="L13" s="12">
        <v>11</v>
      </c>
      <c r="M13" s="67"/>
    </row>
    <row r="14" spans="1:15" ht="50.25" customHeight="1">
      <c r="A14" s="84">
        <v>1</v>
      </c>
      <c r="B14" s="29" t="s">
        <v>31</v>
      </c>
      <c r="C14" s="30"/>
      <c r="D14" s="86">
        <f>SUM(E14:K15)</f>
        <v>126936876.83</v>
      </c>
      <c r="E14" s="111">
        <f>SUM(E16:E19)</f>
        <v>14511418</v>
      </c>
      <c r="F14" s="111">
        <f aca="true" t="shared" si="0" ref="F14:K14">SUM(F16:F19)</f>
        <v>15620059.830000002</v>
      </c>
      <c r="G14" s="111">
        <f t="shared" si="0"/>
        <v>17716061</v>
      </c>
      <c r="H14" s="112">
        <f t="shared" si="0"/>
        <v>18375856</v>
      </c>
      <c r="I14" s="111">
        <f t="shared" si="0"/>
        <v>25791580</v>
      </c>
      <c r="J14" s="111">
        <f t="shared" si="0"/>
        <v>17591319</v>
      </c>
      <c r="K14" s="111">
        <f t="shared" si="0"/>
        <v>17330583</v>
      </c>
      <c r="L14" s="102" t="s">
        <v>52</v>
      </c>
      <c r="M14" s="67">
        <f>18575856-200000</f>
        <v>18375856</v>
      </c>
      <c r="N14" s="33">
        <f>M14-H14</f>
        <v>0</v>
      </c>
      <c r="O14" s="33"/>
    </row>
    <row r="15" spans="1:13" ht="20.25" customHeight="1">
      <c r="A15" s="84"/>
      <c r="B15" s="31" t="s">
        <v>3</v>
      </c>
      <c r="C15" s="32"/>
      <c r="D15" s="86"/>
      <c r="E15" s="111"/>
      <c r="F15" s="111"/>
      <c r="G15" s="111"/>
      <c r="H15" s="112"/>
      <c r="I15" s="111"/>
      <c r="J15" s="111"/>
      <c r="K15" s="111"/>
      <c r="L15" s="102"/>
      <c r="M15" s="67"/>
    </row>
    <row r="16" spans="1:13" ht="16.5">
      <c r="A16" s="12">
        <v>2</v>
      </c>
      <c r="B16" s="99" t="s">
        <v>23</v>
      </c>
      <c r="C16" s="99"/>
      <c r="D16" s="13">
        <f>SUM(E16:K16)</f>
        <v>0</v>
      </c>
      <c r="E16" s="13">
        <f aca="true" t="shared" si="1" ref="E16:K16">E22+E28</f>
        <v>0</v>
      </c>
      <c r="F16" s="13">
        <f t="shared" si="1"/>
        <v>0</v>
      </c>
      <c r="G16" s="13">
        <f t="shared" si="1"/>
        <v>0</v>
      </c>
      <c r="H16" s="47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2" t="s">
        <v>52</v>
      </c>
      <c r="M16" s="67"/>
    </row>
    <row r="17" spans="1:13" s="43" customFormat="1" ht="16.5">
      <c r="A17" s="42">
        <v>3</v>
      </c>
      <c r="B17" s="113" t="s">
        <v>6</v>
      </c>
      <c r="C17" s="113"/>
      <c r="D17" s="40">
        <f>SUM(E17:K17)</f>
        <v>625200</v>
      </c>
      <c r="E17" s="40">
        <f aca="true" t="shared" si="2" ref="E17:F19">E23+E29</f>
        <v>162900</v>
      </c>
      <c r="F17" s="40">
        <f t="shared" si="2"/>
        <v>91000</v>
      </c>
      <c r="G17" s="40">
        <f aca="true" t="shared" si="3" ref="G17:K19">G23+G29</f>
        <v>87200</v>
      </c>
      <c r="H17" s="75">
        <f>H23+H29</f>
        <v>284100</v>
      </c>
      <c r="I17" s="40">
        <f t="shared" si="3"/>
        <v>0</v>
      </c>
      <c r="J17" s="40">
        <f t="shared" si="3"/>
        <v>0</v>
      </c>
      <c r="K17" s="40">
        <f t="shared" si="3"/>
        <v>0</v>
      </c>
      <c r="L17" s="42" t="s">
        <v>52</v>
      </c>
      <c r="M17" s="68" t="s">
        <v>77</v>
      </c>
    </row>
    <row r="18" spans="1:13" s="43" customFormat="1" ht="16.5">
      <c r="A18" s="42">
        <v>4</v>
      </c>
      <c r="B18" s="113" t="s">
        <v>5</v>
      </c>
      <c r="C18" s="113"/>
      <c r="D18" s="40">
        <f>SUM(E18:K18)</f>
        <v>126311676.83</v>
      </c>
      <c r="E18" s="40">
        <f t="shared" si="2"/>
        <v>14348518</v>
      </c>
      <c r="F18" s="40">
        <f t="shared" si="2"/>
        <v>15529059.830000002</v>
      </c>
      <c r="G18" s="40">
        <f t="shared" si="3"/>
        <v>17628861</v>
      </c>
      <c r="H18" s="40">
        <f t="shared" si="3"/>
        <v>18091756</v>
      </c>
      <c r="I18" s="40">
        <f t="shared" si="3"/>
        <v>25791580</v>
      </c>
      <c r="J18" s="40">
        <f t="shared" si="3"/>
        <v>17591319</v>
      </c>
      <c r="K18" s="40">
        <f t="shared" si="3"/>
        <v>17330583</v>
      </c>
      <c r="L18" s="42" t="s">
        <v>52</v>
      </c>
      <c r="M18" s="69"/>
    </row>
    <row r="19" spans="1:12" ht="16.5">
      <c r="A19" s="12">
        <v>5</v>
      </c>
      <c r="B19" s="90" t="s">
        <v>22</v>
      </c>
      <c r="C19" s="90"/>
      <c r="D19" s="13">
        <f>SUM(E19:K19)</f>
        <v>0</v>
      </c>
      <c r="E19" s="13">
        <f t="shared" si="2"/>
        <v>0</v>
      </c>
      <c r="F19" s="13">
        <f t="shared" si="2"/>
        <v>0</v>
      </c>
      <c r="G19" s="13">
        <f t="shared" si="3"/>
        <v>0</v>
      </c>
      <c r="H19" s="47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2" t="s">
        <v>52</v>
      </c>
    </row>
    <row r="20" spans="1:12" ht="16.5">
      <c r="A20" s="96" t="s">
        <v>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4" ht="16.5">
      <c r="A21" s="14">
        <v>6</v>
      </c>
      <c r="B21" s="14" t="s">
        <v>7</v>
      </c>
      <c r="C21" s="14"/>
      <c r="D21" s="15">
        <f>SUM(E21:K21)</f>
        <v>120054952.33</v>
      </c>
      <c r="E21" s="15">
        <f>SUM(E22:E25)</f>
        <v>14468856</v>
      </c>
      <c r="F21" s="15">
        <f aca="true" t="shared" si="4" ref="F21:K21">SUM(F22:F25)</f>
        <v>15620059.830000002</v>
      </c>
      <c r="G21" s="15">
        <f t="shared" si="4"/>
        <v>16641202.5</v>
      </c>
      <c r="H21" s="48">
        <f t="shared" si="4"/>
        <v>17483352</v>
      </c>
      <c r="I21" s="15">
        <f t="shared" si="4"/>
        <v>20919580</v>
      </c>
      <c r="J21" s="15">
        <f t="shared" si="4"/>
        <v>17591319</v>
      </c>
      <c r="K21" s="15">
        <f t="shared" si="4"/>
        <v>17330583</v>
      </c>
      <c r="L21" s="12" t="s">
        <v>4</v>
      </c>
      <c r="N21" s="5"/>
    </row>
    <row r="22" spans="1:12" ht="16.5">
      <c r="A22" s="12">
        <v>7</v>
      </c>
      <c r="B22" s="90" t="s">
        <v>23</v>
      </c>
      <c r="C22" s="90"/>
      <c r="D22" s="15">
        <f>SUM(E22:K22)</f>
        <v>0</v>
      </c>
      <c r="E22" s="13">
        <f aca="true" t="shared" si="5" ref="E22:K22">E40+E118+E148+E166+E202</f>
        <v>0</v>
      </c>
      <c r="F22" s="13">
        <f t="shared" si="5"/>
        <v>0</v>
      </c>
      <c r="G22" s="13">
        <f t="shared" si="5"/>
        <v>0</v>
      </c>
      <c r="H22" s="47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2" t="s">
        <v>4</v>
      </c>
    </row>
    <row r="23" spans="1:13" s="43" customFormat="1" ht="16.5">
      <c r="A23" s="42">
        <v>8</v>
      </c>
      <c r="B23" s="113" t="s">
        <v>6</v>
      </c>
      <c r="C23" s="113"/>
      <c r="D23" s="44">
        <f>SUM(E23:K23)</f>
        <v>362400</v>
      </c>
      <c r="E23" s="40">
        <f aca="true" t="shared" si="6" ref="E23:G25">E41+E119+E149+E167+E203</f>
        <v>162900</v>
      </c>
      <c r="F23" s="40">
        <f t="shared" si="6"/>
        <v>91000</v>
      </c>
      <c r="G23" s="40">
        <f t="shared" si="6"/>
        <v>87200</v>
      </c>
      <c r="H23" s="72">
        <f>H41+H119+H149+H203</f>
        <v>21300</v>
      </c>
      <c r="I23" s="40">
        <f aca="true" t="shared" si="7" ref="I23:K25">I41+I119+I149+I167+I203</f>
        <v>0</v>
      </c>
      <c r="J23" s="40">
        <f t="shared" si="7"/>
        <v>0</v>
      </c>
      <c r="K23" s="40">
        <f t="shared" si="7"/>
        <v>0</v>
      </c>
      <c r="L23" s="42" t="s">
        <v>4</v>
      </c>
      <c r="M23" s="69"/>
    </row>
    <row r="24" spans="1:12" ht="16.5">
      <c r="A24" s="12">
        <v>9</v>
      </c>
      <c r="B24" s="90" t="s">
        <v>5</v>
      </c>
      <c r="C24" s="90"/>
      <c r="D24" s="15">
        <f>SUM(E24:K24)</f>
        <v>119692552.33</v>
      </c>
      <c r="E24" s="13">
        <f t="shared" si="6"/>
        <v>14305956</v>
      </c>
      <c r="F24" s="13">
        <f t="shared" si="6"/>
        <v>15529059.830000002</v>
      </c>
      <c r="G24" s="13">
        <f t="shared" si="6"/>
        <v>16554002.5</v>
      </c>
      <c r="H24" s="47">
        <f>H42+H120+H150+H168+H204+H72</f>
        <v>17462052</v>
      </c>
      <c r="I24" s="13">
        <f t="shared" si="7"/>
        <v>20919580</v>
      </c>
      <c r="J24" s="13">
        <f t="shared" si="7"/>
        <v>17591319</v>
      </c>
      <c r="K24" s="13">
        <f t="shared" si="7"/>
        <v>17330583</v>
      </c>
      <c r="L24" s="12" t="s">
        <v>4</v>
      </c>
    </row>
    <row r="25" spans="1:12" ht="16.5">
      <c r="A25" s="12">
        <v>10</v>
      </c>
      <c r="B25" s="90" t="s">
        <v>22</v>
      </c>
      <c r="C25" s="90"/>
      <c r="D25" s="15">
        <f>SUM(E25:K25)</f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47">
        <f>H43+H121+H151+H169+H205</f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2" t="s">
        <v>4</v>
      </c>
    </row>
    <row r="26" spans="1:12" ht="16.5">
      <c r="A26" s="96" t="s">
        <v>26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33">
      <c r="A27" s="12">
        <v>11</v>
      </c>
      <c r="B27" s="14" t="s">
        <v>26</v>
      </c>
      <c r="C27" s="12"/>
      <c r="D27" s="15">
        <f>SUM(E27:K27)</f>
        <v>6881924.5</v>
      </c>
      <c r="E27" s="15">
        <f>SUM(E28:E31)</f>
        <v>42562</v>
      </c>
      <c r="F27" s="15">
        <f aca="true" t="shared" si="8" ref="F27:K27">SUM(F28:F31)</f>
        <v>0</v>
      </c>
      <c r="G27" s="15">
        <f t="shared" si="8"/>
        <v>1074858.5</v>
      </c>
      <c r="H27" s="48">
        <f t="shared" si="8"/>
        <v>892504</v>
      </c>
      <c r="I27" s="15">
        <f t="shared" si="8"/>
        <v>4872000</v>
      </c>
      <c r="J27" s="15">
        <f t="shared" si="8"/>
        <v>0</v>
      </c>
      <c r="K27" s="15">
        <f t="shared" si="8"/>
        <v>0</v>
      </c>
      <c r="L27" s="102" t="s">
        <v>10</v>
      </c>
    </row>
    <row r="28" spans="1:12" ht="16.5">
      <c r="A28" s="12">
        <v>12</v>
      </c>
      <c r="B28" s="90" t="s">
        <v>23</v>
      </c>
      <c r="C28" s="90"/>
      <c r="D28" s="15">
        <f>SUM(E28:K28)</f>
        <v>0</v>
      </c>
      <c r="E28" s="13">
        <f aca="true" t="shared" si="9" ref="E28:K28">E76</f>
        <v>0</v>
      </c>
      <c r="F28" s="13">
        <f t="shared" si="9"/>
        <v>0</v>
      </c>
      <c r="G28" s="13">
        <f t="shared" si="9"/>
        <v>0</v>
      </c>
      <c r="H28" s="47">
        <f t="shared" si="9"/>
        <v>0</v>
      </c>
      <c r="I28" s="13">
        <f t="shared" si="9"/>
        <v>0</v>
      </c>
      <c r="J28" s="13">
        <f t="shared" si="9"/>
        <v>0</v>
      </c>
      <c r="K28" s="13">
        <f t="shared" si="9"/>
        <v>0</v>
      </c>
      <c r="L28" s="102"/>
    </row>
    <row r="29" spans="1:13" s="43" customFormat="1" ht="16.5">
      <c r="A29" s="42">
        <v>13</v>
      </c>
      <c r="B29" s="113" t="s">
        <v>6</v>
      </c>
      <c r="C29" s="113"/>
      <c r="D29" s="44">
        <f>SUM(E29:K29)</f>
        <v>262800</v>
      </c>
      <c r="E29" s="40">
        <f aca="true" t="shared" si="10" ref="E29:J31">E77</f>
        <v>0</v>
      </c>
      <c r="F29" s="40">
        <f t="shared" si="10"/>
        <v>0</v>
      </c>
      <c r="G29" s="40">
        <f t="shared" si="10"/>
        <v>0</v>
      </c>
      <c r="H29" s="72">
        <f>H77+H161</f>
        <v>262800</v>
      </c>
      <c r="I29" s="40">
        <f>I77</f>
        <v>0</v>
      </c>
      <c r="J29" s="40">
        <f>J77</f>
        <v>0</v>
      </c>
      <c r="K29" s="40">
        <f>K77</f>
        <v>0</v>
      </c>
      <c r="L29" s="42" t="s">
        <v>52</v>
      </c>
      <c r="M29" s="69"/>
    </row>
    <row r="30" spans="1:12" ht="16.5">
      <c r="A30" s="12">
        <v>14</v>
      </c>
      <c r="B30" s="90" t="s">
        <v>5</v>
      </c>
      <c r="C30" s="90"/>
      <c r="D30" s="15">
        <f>SUM(E30:K30)</f>
        <v>6619124.5</v>
      </c>
      <c r="E30" s="13">
        <f>E78</f>
        <v>42562</v>
      </c>
      <c r="F30" s="13">
        <f t="shared" si="10"/>
        <v>0</v>
      </c>
      <c r="G30" s="13">
        <f t="shared" si="10"/>
        <v>1074858.5</v>
      </c>
      <c r="H30" s="47">
        <f>H78</f>
        <v>629704</v>
      </c>
      <c r="I30" s="13">
        <f t="shared" si="10"/>
        <v>4872000</v>
      </c>
      <c r="J30" s="13">
        <f t="shared" si="10"/>
        <v>0</v>
      </c>
      <c r="K30" s="13">
        <f>K78</f>
        <v>0</v>
      </c>
      <c r="L30" s="12" t="s">
        <v>52</v>
      </c>
    </row>
    <row r="31" spans="1:12" ht="16.5">
      <c r="A31" s="12">
        <v>15</v>
      </c>
      <c r="B31" s="90" t="s">
        <v>22</v>
      </c>
      <c r="C31" s="90"/>
      <c r="D31" s="15">
        <f>SUM(E31:K31)</f>
        <v>0</v>
      </c>
      <c r="E31" s="13">
        <f t="shared" si="10"/>
        <v>0</v>
      </c>
      <c r="F31" s="13">
        <f t="shared" si="10"/>
        <v>0</v>
      </c>
      <c r="G31" s="13">
        <f t="shared" si="10"/>
        <v>0</v>
      </c>
      <c r="H31" s="47">
        <f>H79</f>
        <v>0</v>
      </c>
      <c r="I31" s="13">
        <f>I79</f>
        <v>0</v>
      </c>
      <c r="J31" s="13">
        <f>J79</f>
        <v>0</v>
      </c>
      <c r="K31" s="13">
        <f>K79</f>
        <v>0</v>
      </c>
      <c r="L31" s="12" t="s">
        <v>52</v>
      </c>
    </row>
    <row r="32" spans="1:12" ht="16.5">
      <c r="A32" s="116" t="s">
        <v>32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ht="48" customHeight="1">
      <c r="A33" s="12">
        <v>16</v>
      </c>
      <c r="B33" s="116" t="s">
        <v>33</v>
      </c>
      <c r="C33" s="118"/>
      <c r="D33" s="16">
        <f>SUM(E33:K33)</f>
        <v>50606474.31</v>
      </c>
      <c r="E33" s="16">
        <f>SUM(E34:E37)</f>
        <v>6001306</v>
      </c>
      <c r="F33" s="16">
        <f aca="true" t="shared" si="11" ref="F33:K33">SUM(F34:F37)</f>
        <v>7717583.8100000005</v>
      </c>
      <c r="G33" s="16">
        <f t="shared" si="11"/>
        <v>7655964.5</v>
      </c>
      <c r="H33" s="48">
        <f t="shared" si="11"/>
        <v>7602127</v>
      </c>
      <c r="I33" s="16">
        <f t="shared" si="11"/>
        <v>7193047</v>
      </c>
      <c r="J33" s="16">
        <f t="shared" si="11"/>
        <v>7272171</v>
      </c>
      <c r="K33" s="16">
        <f t="shared" si="11"/>
        <v>7164275</v>
      </c>
      <c r="L33" s="12" t="s">
        <v>52</v>
      </c>
      <c r="M33" s="68"/>
    </row>
    <row r="34" spans="1:12" ht="16.5">
      <c r="A34" s="12">
        <v>17</v>
      </c>
      <c r="B34" s="90" t="s">
        <v>23</v>
      </c>
      <c r="C34" s="90"/>
      <c r="D34" s="16">
        <f>SUM(E34:K34)</f>
        <v>0</v>
      </c>
      <c r="E34" s="13">
        <f>E40</f>
        <v>0</v>
      </c>
      <c r="F34" s="13">
        <f aca="true" t="shared" si="12" ref="F34:K34">F40</f>
        <v>0</v>
      </c>
      <c r="G34" s="13">
        <f t="shared" si="12"/>
        <v>0</v>
      </c>
      <c r="H34" s="47">
        <f t="shared" si="12"/>
        <v>0</v>
      </c>
      <c r="I34" s="13">
        <f t="shared" si="12"/>
        <v>0</v>
      </c>
      <c r="J34" s="13">
        <f t="shared" si="12"/>
        <v>0</v>
      </c>
      <c r="K34" s="13">
        <f t="shared" si="12"/>
        <v>0</v>
      </c>
      <c r="L34" s="12" t="s">
        <v>52</v>
      </c>
    </row>
    <row r="35" spans="1:13" s="43" customFormat="1" ht="16.5">
      <c r="A35" s="42">
        <v>18</v>
      </c>
      <c r="B35" s="113" t="s">
        <v>6</v>
      </c>
      <c r="C35" s="113"/>
      <c r="D35" s="44">
        <f>SUM(E35:K35)</f>
        <v>0</v>
      </c>
      <c r="E35" s="40">
        <v>0</v>
      </c>
      <c r="F35" s="40">
        <f aca="true" t="shared" si="13" ref="E35:K37">F41</f>
        <v>0</v>
      </c>
      <c r="G35" s="40">
        <f t="shared" si="13"/>
        <v>0</v>
      </c>
      <c r="H35" s="40">
        <f t="shared" si="13"/>
        <v>0</v>
      </c>
      <c r="I35" s="40">
        <f t="shared" si="13"/>
        <v>0</v>
      </c>
      <c r="J35" s="40">
        <f t="shared" si="13"/>
        <v>0</v>
      </c>
      <c r="K35" s="40">
        <f t="shared" si="13"/>
        <v>0</v>
      </c>
      <c r="L35" s="42" t="s">
        <v>52</v>
      </c>
      <c r="M35" s="69"/>
    </row>
    <row r="36" spans="1:13" s="43" customFormat="1" ht="16.5">
      <c r="A36" s="42">
        <v>19</v>
      </c>
      <c r="B36" s="113" t="s">
        <v>5</v>
      </c>
      <c r="C36" s="113"/>
      <c r="D36" s="44">
        <f>SUM(E36:K36)</f>
        <v>50606474.31</v>
      </c>
      <c r="E36" s="40">
        <f t="shared" si="13"/>
        <v>6001306</v>
      </c>
      <c r="F36" s="40">
        <f t="shared" si="13"/>
        <v>7717583.8100000005</v>
      </c>
      <c r="G36" s="40">
        <f t="shared" si="13"/>
        <v>7655964.5</v>
      </c>
      <c r="H36" s="40">
        <f t="shared" si="13"/>
        <v>7602127</v>
      </c>
      <c r="I36" s="40">
        <f t="shared" si="13"/>
        <v>7193047</v>
      </c>
      <c r="J36" s="40">
        <f t="shared" si="13"/>
        <v>7272171</v>
      </c>
      <c r="K36" s="40">
        <f t="shared" si="13"/>
        <v>7164275</v>
      </c>
      <c r="L36" s="42" t="s">
        <v>52</v>
      </c>
      <c r="M36" s="68"/>
    </row>
    <row r="37" spans="1:12" ht="16.5">
      <c r="A37" s="12">
        <v>20</v>
      </c>
      <c r="B37" s="90" t="s">
        <v>22</v>
      </c>
      <c r="C37" s="90"/>
      <c r="D37" s="16">
        <f>SUM(E37:K37)</f>
        <v>0</v>
      </c>
      <c r="E37" s="13">
        <f t="shared" si="13"/>
        <v>0</v>
      </c>
      <c r="F37" s="13">
        <f t="shared" si="13"/>
        <v>0</v>
      </c>
      <c r="G37" s="13">
        <f t="shared" si="13"/>
        <v>0</v>
      </c>
      <c r="H37" s="47">
        <f t="shared" si="13"/>
        <v>0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2" t="s">
        <v>52</v>
      </c>
    </row>
    <row r="38" spans="1:12" ht="14.25" customHeight="1">
      <c r="A38" s="96" t="s">
        <v>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3" ht="16.5">
      <c r="A39" s="12">
        <v>21</v>
      </c>
      <c r="B39" s="96" t="s">
        <v>7</v>
      </c>
      <c r="C39" s="96"/>
      <c r="D39" s="15">
        <f>SUM(E39:K39)</f>
        <v>50606474.31</v>
      </c>
      <c r="E39" s="15">
        <f>SUM(E40:E43)</f>
        <v>6001306</v>
      </c>
      <c r="F39" s="15">
        <f aca="true" t="shared" si="14" ref="F39:K39">SUM(F40:F43)</f>
        <v>7717583.8100000005</v>
      </c>
      <c r="G39" s="15">
        <f t="shared" si="14"/>
        <v>7655964.5</v>
      </c>
      <c r="H39" s="48">
        <f t="shared" si="14"/>
        <v>7602127</v>
      </c>
      <c r="I39" s="15">
        <f t="shared" si="14"/>
        <v>7193047</v>
      </c>
      <c r="J39" s="15">
        <f t="shared" si="14"/>
        <v>7272171</v>
      </c>
      <c r="K39" s="15">
        <f t="shared" si="14"/>
        <v>7164275</v>
      </c>
      <c r="L39" s="12" t="s">
        <v>52</v>
      </c>
      <c r="M39" s="68"/>
    </row>
    <row r="40" spans="1:12" ht="16.5">
      <c r="A40" s="12">
        <v>22</v>
      </c>
      <c r="B40" s="90" t="s">
        <v>23</v>
      </c>
      <c r="C40" s="90"/>
      <c r="D40" s="15">
        <f>SUM(E40:K40)</f>
        <v>0</v>
      </c>
      <c r="E40" s="13">
        <f>E46+E52</f>
        <v>0</v>
      </c>
      <c r="F40" s="13">
        <f aca="true" t="shared" si="15" ref="F40:K40">F46+F52</f>
        <v>0</v>
      </c>
      <c r="G40" s="13">
        <f t="shared" si="15"/>
        <v>0</v>
      </c>
      <c r="H40" s="47">
        <f t="shared" si="15"/>
        <v>0</v>
      </c>
      <c r="I40" s="13">
        <f t="shared" si="15"/>
        <v>0</v>
      </c>
      <c r="J40" s="13">
        <f t="shared" si="15"/>
        <v>0</v>
      </c>
      <c r="K40" s="13">
        <f t="shared" si="15"/>
        <v>0</v>
      </c>
      <c r="L40" s="12" t="s">
        <v>52</v>
      </c>
    </row>
    <row r="41" spans="1:12" ht="16.5">
      <c r="A41" s="12">
        <v>23</v>
      </c>
      <c r="B41" s="90" t="s">
        <v>6</v>
      </c>
      <c r="C41" s="90"/>
      <c r="D41" s="15">
        <f>SUM(E41:K41)</f>
        <v>0</v>
      </c>
      <c r="E41" s="13">
        <f aca="true" t="shared" si="16" ref="E41:K43">E47+E53</f>
        <v>0</v>
      </c>
      <c r="F41" s="13">
        <f t="shared" si="16"/>
        <v>0</v>
      </c>
      <c r="G41" s="13">
        <f t="shared" si="16"/>
        <v>0</v>
      </c>
      <c r="H41" s="47">
        <f>H47+H53+H59</f>
        <v>0</v>
      </c>
      <c r="I41" s="13">
        <f>I47+I53+I59</f>
        <v>0</v>
      </c>
      <c r="J41" s="13">
        <f>J47+J53+J59</f>
        <v>0</v>
      </c>
      <c r="K41" s="13">
        <f>K47+K53+K59</f>
        <v>0</v>
      </c>
      <c r="L41" s="12" t="s">
        <v>52</v>
      </c>
    </row>
    <row r="42" spans="1:13" ht="16.5">
      <c r="A42" s="12">
        <v>24</v>
      </c>
      <c r="B42" s="90" t="s">
        <v>5</v>
      </c>
      <c r="C42" s="90"/>
      <c r="D42" s="15">
        <f>SUM(E42:K42)</f>
        <v>50606474.31</v>
      </c>
      <c r="E42" s="13">
        <f t="shared" si="16"/>
        <v>6001306</v>
      </c>
      <c r="F42" s="13">
        <f t="shared" si="16"/>
        <v>7717583.8100000005</v>
      </c>
      <c r="G42" s="13">
        <f t="shared" si="16"/>
        <v>7655964.5</v>
      </c>
      <c r="H42" s="47">
        <f t="shared" si="16"/>
        <v>7602127</v>
      </c>
      <c r="I42" s="13">
        <f>I48+I54+I60</f>
        <v>7193047</v>
      </c>
      <c r="J42" s="13">
        <f>J48+J54+J60</f>
        <v>7272171</v>
      </c>
      <c r="K42" s="13">
        <f>K48+K54+K60</f>
        <v>7164275</v>
      </c>
      <c r="L42" s="12" t="s">
        <v>52</v>
      </c>
      <c r="M42" s="68"/>
    </row>
    <row r="43" spans="1:12" ht="16.5">
      <c r="A43" s="12">
        <v>25</v>
      </c>
      <c r="B43" s="108" t="s">
        <v>22</v>
      </c>
      <c r="C43" s="108"/>
      <c r="D43" s="15">
        <f>SUM(E43:K43)</f>
        <v>0</v>
      </c>
      <c r="E43" s="13">
        <f t="shared" si="16"/>
        <v>0</v>
      </c>
      <c r="F43" s="13">
        <f t="shared" si="16"/>
        <v>0</v>
      </c>
      <c r="G43" s="13">
        <f t="shared" si="16"/>
        <v>0</v>
      </c>
      <c r="H43" s="47">
        <f t="shared" si="16"/>
        <v>0</v>
      </c>
      <c r="I43" s="13">
        <f t="shared" si="16"/>
        <v>0</v>
      </c>
      <c r="J43" s="13">
        <f t="shared" si="16"/>
        <v>0</v>
      </c>
      <c r="K43" s="13">
        <f t="shared" si="16"/>
        <v>0</v>
      </c>
      <c r="L43" s="12" t="s">
        <v>52</v>
      </c>
    </row>
    <row r="44" spans="1:12" ht="15" customHeight="1">
      <c r="A44" s="84">
        <v>26</v>
      </c>
      <c r="B44" s="104" t="s">
        <v>8</v>
      </c>
      <c r="C44" s="105"/>
      <c r="D44" s="88">
        <f>SUM(E44:K45)</f>
        <v>50542194.730000004</v>
      </c>
      <c r="E44" s="88">
        <f>SUM(E46:E49)</f>
        <v>6001306</v>
      </c>
      <c r="F44" s="88">
        <f aca="true" t="shared" si="17" ref="F44:K44">SUM(F46:F49)</f>
        <v>7653304.23</v>
      </c>
      <c r="G44" s="88">
        <f t="shared" si="17"/>
        <v>7655964.5</v>
      </c>
      <c r="H44" s="89">
        <f t="shared" si="17"/>
        <v>7602127</v>
      </c>
      <c r="I44" s="88">
        <f t="shared" si="17"/>
        <v>7193047</v>
      </c>
      <c r="J44" s="88">
        <f t="shared" si="17"/>
        <v>7272171</v>
      </c>
      <c r="K44" s="88">
        <f t="shared" si="17"/>
        <v>7164275</v>
      </c>
      <c r="L44" s="102" t="s">
        <v>70</v>
      </c>
    </row>
    <row r="45" spans="1:13" ht="96" customHeight="1">
      <c r="A45" s="84"/>
      <c r="B45" s="106" t="s">
        <v>12</v>
      </c>
      <c r="C45" s="107"/>
      <c r="D45" s="88"/>
      <c r="E45" s="88"/>
      <c r="F45" s="88"/>
      <c r="G45" s="88"/>
      <c r="H45" s="89"/>
      <c r="I45" s="88"/>
      <c r="J45" s="88"/>
      <c r="K45" s="88"/>
      <c r="L45" s="102"/>
      <c r="M45" s="68"/>
    </row>
    <row r="46" spans="1:12" ht="16.5">
      <c r="A46" s="12">
        <v>27</v>
      </c>
      <c r="B46" s="99" t="s">
        <v>23</v>
      </c>
      <c r="C46" s="99"/>
      <c r="D46" s="15">
        <f>SUM(E46:K46)</f>
        <v>0</v>
      </c>
      <c r="E46" s="13">
        <v>0</v>
      </c>
      <c r="F46" s="15">
        <v>0</v>
      </c>
      <c r="G46" s="13">
        <v>0</v>
      </c>
      <c r="H46" s="47">
        <v>0</v>
      </c>
      <c r="I46" s="13">
        <v>0</v>
      </c>
      <c r="J46" s="13">
        <v>0</v>
      </c>
      <c r="K46" s="13">
        <v>0</v>
      </c>
      <c r="L46" s="12" t="s">
        <v>52</v>
      </c>
    </row>
    <row r="47" spans="1:12" ht="16.5">
      <c r="A47" s="12">
        <v>28</v>
      </c>
      <c r="B47" s="90" t="s">
        <v>6</v>
      </c>
      <c r="C47" s="90"/>
      <c r="D47" s="15">
        <f>SUM(E47:K47)</f>
        <v>0</v>
      </c>
      <c r="E47" s="13">
        <v>0</v>
      </c>
      <c r="F47" s="15">
        <v>0</v>
      </c>
      <c r="G47" s="13">
        <v>0</v>
      </c>
      <c r="H47" s="47">
        <v>0</v>
      </c>
      <c r="I47" s="13">
        <v>0</v>
      </c>
      <c r="J47" s="13">
        <v>0</v>
      </c>
      <c r="K47" s="13">
        <v>0</v>
      </c>
      <c r="L47" s="12" t="s">
        <v>52</v>
      </c>
    </row>
    <row r="48" spans="1:13" ht="16.5">
      <c r="A48" s="12">
        <v>29</v>
      </c>
      <c r="B48" s="90" t="s">
        <v>5</v>
      </c>
      <c r="C48" s="90"/>
      <c r="D48" s="15">
        <f>SUM(E48:K48)</f>
        <v>50542194.730000004</v>
      </c>
      <c r="E48" s="13">
        <v>6001306</v>
      </c>
      <c r="F48" s="15">
        <v>7653304.23</v>
      </c>
      <c r="G48" s="13">
        <v>7655964.5</v>
      </c>
      <c r="H48" s="47">
        <f>6904624+697503</f>
        <v>7602127</v>
      </c>
      <c r="I48" s="13">
        <v>7193047</v>
      </c>
      <c r="J48" s="13">
        <v>7272171</v>
      </c>
      <c r="K48" s="13">
        <v>7164275</v>
      </c>
      <c r="L48" s="12" t="s">
        <v>52</v>
      </c>
      <c r="M48" s="68"/>
    </row>
    <row r="49" spans="1:12" ht="16.5">
      <c r="A49" s="12">
        <v>30</v>
      </c>
      <c r="B49" s="108" t="s">
        <v>22</v>
      </c>
      <c r="C49" s="90"/>
      <c r="D49" s="15">
        <f>SUM(E49:K49)</f>
        <v>0</v>
      </c>
      <c r="E49" s="13">
        <v>0</v>
      </c>
      <c r="F49" s="15">
        <v>0</v>
      </c>
      <c r="G49" s="13">
        <v>0</v>
      </c>
      <c r="H49" s="47">
        <v>0</v>
      </c>
      <c r="I49" s="13">
        <v>0</v>
      </c>
      <c r="J49" s="13">
        <v>0</v>
      </c>
      <c r="K49" s="13">
        <v>0</v>
      </c>
      <c r="L49" s="12" t="s">
        <v>52</v>
      </c>
    </row>
    <row r="50" spans="1:12" ht="16.5" customHeight="1">
      <c r="A50" s="84">
        <v>31</v>
      </c>
      <c r="B50" s="17" t="s">
        <v>9</v>
      </c>
      <c r="C50" s="88">
        <f>SUM(E50:K51)</f>
        <v>64279.58</v>
      </c>
      <c r="D50" s="88"/>
      <c r="E50" s="88">
        <f>SUM(E52:E55)</f>
        <v>0</v>
      </c>
      <c r="F50" s="88">
        <f aca="true" t="shared" si="18" ref="F50:K50">SUM(F52:F55)</f>
        <v>64279.58</v>
      </c>
      <c r="G50" s="88">
        <f t="shared" si="18"/>
        <v>0</v>
      </c>
      <c r="H50" s="89">
        <f t="shared" si="18"/>
        <v>0</v>
      </c>
      <c r="I50" s="88">
        <f t="shared" si="18"/>
        <v>0</v>
      </c>
      <c r="J50" s="88">
        <f t="shared" si="18"/>
        <v>0</v>
      </c>
      <c r="K50" s="88">
        <f t="shared" si="18"/>
        <v>0</v>
      </c>
      <c r="L50" s="102" t="s">
        <v>52</v>
      </c>
    </row>
    <row r="51" spans="1:12" ht="67.5" customHeight="1">
      <c r="A51" s="84"/>
      <c r="B51" s="18" t="s">
        <v>21</v>
      </c>
      <c r="C51" s="88"/>
      <c r="D51" s="88"/>
      <c r="E51" s="88"/>
      <c r="F51" s="88"/>
      <c r="G51" s="88"/>
      <c r="H51" s="89"/>
      <c r="I51" s="88"/>
      <c r="J51" s="88"/>
      <c r="K51" s="88"/>
      <c r="L51" s="102"/>
    </row>
    <row r="52" spans="1:12" ht="16.5">
      <c r="A52" s="19">
        <v>32</v>
      </c>
      <c r="B52" s="90" t="s">
        <v>23</v>
      </c>
      <c r="C52" s="90"/>
      <c r="D52" s="15">
        <f>SUM(E52:K52)</f>
        <v>0</v>
      </c>
      <c r="E52" s="13">
        <v>0</v>
      </c>
      <c r="F52" s="13">
        <v>0</v>
      </c>
      <c r="G52" s="13">
        <v>0</v>
      </c>
      <c r="H52" s="47">
        <v>0</v>
      </c>
      <c r="I52" s="13">
        <v>0</v>
      </c>
      <c r="J52" s="13">
        <v>0</v>
      </c>
      <c r="K52" s="13">
        <v>0</v>
      </c>
      <c r="L52" s="12" t="s">
        <v>52</v>
      </c>
    </row>
    <row r="53" spans="1:12" ht="16.5">
      <c r="A53" s="19">
        <v>33</v>
      </c>
      <c r="B53" s="20" t="s">
        <v>6</v>
      </c>
      <c r="C53" s="88">
        <f>SUM(E53:K53)</f>
        <v>0</v>
      </c>
      <c r="D53" s="88"/>
      <c r="E53" s="13">
        <v>0</v>
      </c>
      <c r="F53" s="13">
        <v>0</v>
      </c>
      <c r="G53" s="13">
        <v>0</v>
      </c>
      <c r="H53" s="47">
        <v>0</v>
      </c>
      <c r="I53" s="13">
        <v>0</v>
      </c>
      <c r="J53" s="13">
        <v>0</v>
      </c>
      <c r="K53" s="13">
        <v>0</v>
      </c>
      <c r="L53" s="12" t="s">
        <v>52</v>
      </c>
    </row>
    <row r="54" spans="1:12" ht="16.5">
      <c r="A54" s="19">
        <v>34</v>
      </c>
      <c r="B54" s="20" t="s">
        <v>5</v>
      </c>
      <c r="C54" s="88">
        <f>SUM(E54:K54)</f>
        <v>64279.58</v>
      </c>
      <c r="D54" s="88"/>
      <c r="E54" s="13">
        <v>0</v>
      </c>
      <c r="F54" s="13">
        <v>64279.58</v>
      </c>
      <c r="G54" s="13">
        <v>0</v>
      </c>
      <c r="H54" s="47">
        <v>0</v>
      </c>
      <c r="I54" s="13">
        <v>0</v>
      </c>
      <c r="J54" s="13">
        <v>0</v>
      </c>
      <c r="K54" s="13">
        <v>0</v>
      </c>
      <c r="L54" s="12" t="s">
        <v>52</v>
      </c>
    </row>
    <row r="55" spans="1:12" ht="16.5">
      <c r="A55" s="19">
        <v>35</v>
      </c>
      <c r="B55" s="90" t="s">
        <v>22</v>
      </c>
      <c r="C55" s="90"/>
      <c r="D55" s="21">
        <f>SUM(E55:K55)</f>
        <v>0</v>
      </c>
      <c r="E55" s="22">
        <v>0</v>
      </c>
      <c r="F55" s="22">
        <v>0</v>
      </c>
      <c r="G55" s="22">
        <v>0</v>
      </c>
      <c r="H55" s="49">
        <v>0</v>
      </c>
      <c r="I55" s="22">
        <v>0</v>
      </c>
      <c r="J55" s="22">
        <v>0</v>
      </c>
      <c r="K55" s="22">
        <v>0</v>
      </c>
      <c r="L55" s="12" t="s">
        <v>52</v>
      </c>
    </row>
    <row r="56" spans="1:12" ht="16.5" customHeight="1">
      <c r="A56" s="84">
        <v>31</v>
      </c>
      <c r="B56" s="34" t="s">
        <v>28</v>
      </c>
      <c r="C56" s="86">
        <f>SUM(E56:K57)</f>
        <v>64279.58</v>
      </c>
      <c r="D56" s="86"/>
      <c r="E56" s="86">
        <f>SUM(E58:E61)</f>
        <v>0</v>
      </c>
      <c r="F56" s="86">
        <f aca="true" t="shared" si="19" ref="F56:K56">SUM(F58:F61)</f>
        <v>64279.58</v>
      </c>
      <c r="G56" s="86">
        <f t="shared" si="19"/>
        <v>0</v>
      </c>
      <c r="H56" s="89">
        <f t="shared" si="19"/>
        <v>0</v>
      </c>
      <c r="I56" s="86">
        <f t="shared" si="19"/>
        <v>0</v>
      </c>
      <c r="J56" s="86">
        <f t="shared" si="19"/>
        <v>0</v>
      </c>
      <c r="K56" s="86">
        <f t="shared" si="19"/>
        <v>0</v>
      </c>
      <c r="L56" s="87" t="s">
        <v>52</v>
      </c>
    </row>
    <row r="57" spans="1:12" ht="66" customHeight="1">
      <c r="A57" s="84"/>
      <c r="B57" s="36" t="s">
        <v>21</v>
      </c>
      <c r="C57" s="86"/>
      <c r="D57" s="86"/>
      <c r="E57" s="86"/>
      <c r="F57" s="86"/>
      <c r="G57" s="86"/>
      <c r="H57" s="89"/>
      <c r="I57" s="86"/>
      <c r="J57" s="86"/>
      <c r="K57" s="86"/>
      <c r="L57" s="87"/>
    </row>
    <row r="58" spans="1:12" ht="16.5">
      <c r="A58" s="19">
        <v>32</v>
      </c>
      <c r="B58" s="83" t="s">
        <v>23</v>
      </c>
      <c r="C58" s="83"/>
      <c r="D58" s="16">
        <f>SUM(E58:K58)</f>
        <v>0</v>
      </c>
      <c r="E58" s="27">
        <v>0</v>
      </c>
      <c r="F58" s="27">
        <v>0</v>
      </c>
      <c r="G58" s="27">
        <v>0</v>
      </c>
      <c r="H58" s="47">
        <v>0</v>
      </c>
      <c r="I58" s="27">
        <v>0</v>
      </c>
      <c r="J58" s="27">
        <v>0</v>
      </c>
      <c r="K58" s="27">
        <v>0</v>
      </c>
      <c r="L58" s="35" t="s">
        <v>52</v>
      </c>
    </row>
    <row r="59" spans="1:12" ht="16.5">
      <c r="A59" s="19">
        <v>33</v>
      </c>
      <c r="B59" s="37" t="s">
        <v>6</v>
      </c>
      <c r="C59" s="86">
        <f>SUM(E59:K59)</f>
        <v>0</v>
      </c>
      <c r="D59" s="86"/>
      <c r="E59" s="27">
        <v>0</v>
      </c>
      <c r="F59" s="27">
        <v>0</v>
      </c>
      <c r="G59" s="27">
        <v>0</v>
      </c>
      <c r="H59" s="47">
        <v>0</v>
      </c>
      <c r="I59" s="27">
        <v>0</v>
      </c>
      <c r="J59" s="27">
        <v>0</v>
      </c>
      <c r="K59" s="27">
        <v>0</v>
      </c>
      <c r="L59" s="35" t="s">
        <v>52</v>
      </c>
    </row>
    <row r="60" spans="1:12" ht="16.5">
      <c r="A60" s="19">
        <v>34</v>
      </c>
      <c r="B60" s="37" t="s">
        <v>5</v>
      </c>
      <c r="C60" s="86">
        <f>SUM(E60:K60)</f>
        <v>64279.58</v>
      </c>
      <c r="D60" s="86"/>
      <c r="E60" s="27">
        <v>0</v>
      </c>
      <c r="F60" s="27">
        <v>64279.58</v>
      </c>
      <c r="G60" s="27">
        <v>0</v>
      </c>
      <c r="H60" s="47">
        <v>0</v>
      </c>
      <c r="I60" s="27">
        <v>0</v>
      </c>
      <c r="J60" s="27">
        <v>0</v>
      </c>
      <c r="K60" s="27">
        <v>0</v>
      </c>
      <c r="L60" s="35" t="s">
        <v>52</v>
      </c>
    </row>
    <row r="61" spans="1:12" ht="16.5">
      <c r="A61" s="19">
        <v>35</v>
      </c>
      <c r="B61" s="83" t="s">
        <v>22</v>
      </c>
      <c r="C61" s="83"/>
      <c r="D61" s="38">
        <f>SUM(E61:K61)</f>
        <v>0</v>
      </c>
      <c r="E61" s="39">
        <v>0</v>
      </c>
      <c r="F61" s="39">
        <v>0</v>
      </c>
      <c r="G61" s="39">
        <v>0</v>
      </c>
      <c r="H61" s="49">
        <v>0</v>
      </c>
      <c r="I61" s="39">
        <v>0</v>
      </c>
      <c r="J61" s="39">
        <v>0</v>
      </c>
      <c r="K61" s="39">
        <v>0</v>
      </c>
      <c r="L61" s="35" t="s">
        <v>52</v>
      </c>
    </row>
    <row r="62" spans="1:12" ht="16.5">
      <c r="A62" s="96" t="s">
        <v>61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3" ht="48.75" customHeight="1">
      <c r="A63" s="12">
        <v>36</v>
      </c>
      <c r="B63" s="96" t="s">
        <v>34</v>
      </c>
      <c r="C63" s="96"/>
      <c r="D63" s="15">
        <f>SUM(E63:K63)</f>
        <v>7102889.5</v>
      </c>
      <c r="E63" s="16">
        <f>SUM(E64:E67)</f>
        <v>42562</v>
      </c>
      <c r="F63" s="16">
        <f aca="true" t="shared" si="20" ref="F63:K63">SUM(F64:F67)</f>
        <v>0</v>
      </c>
      <c r="G63" s="16">
        <f>SUM(G64:G67)</f>
        <v>1074858.5</v>
      </c>
      <c r="H63" s="48">
        <f>SUM(H64:H67)</f>
        <v>1113469</v>
      </c>
      <c r="I63" s="16">
        <f t="shared" si="20"/>
        <v>4872000</v>
      </c>
      <c r="J63" s="16">
        <f t="shared" si="20"/>
        <v>0</v>
      </c>
      <c r="K63" s="16">
        <f t="shared" si="20"/>
        <v>0</v>
      </c>
      <c r="L63" s="12">
        <v>19.2</v>
      </c>
      <c r="M63" s="68">
        <v>1979972</v>
      </c>
    </row>
    <row r="64" spans="1:13" ht="16.5">
      <c r="A64" s="12">
        <v>37</v>
      </c>
      <c r="B64" s="90" t="s">
        <v>23</v>
      </c>
      <c r="C64" s="90"/>
      <c r="D64" s="15">
        <f>SUM(E64:K64)</f>
        <v>0</v>
      </c>
      <c r="E64" s="13">
        <f>E70</f>
        <v>0</v>
      </c>
      <c r="F64" s="13">
        <f aca="true" t="shared" si="21" ref="F64:K64">F70</f>
        <v>0</v>
      </c>
      <c r="G64" s="13">
        <f t="shared" si="21"/>
        <v>0</v>
      </c>
      <c r="H64" s="47">
        <f t="shared" si="21"/>
        <v>0</v>
      </c>
      <c r="I64" s="13">
        <f t="shared" si="21"/>
        <v>0</v>
      </c>
      <c r="J64" s="13">
        <f t="shared" si="21"/>
        <v>0</v>
      </c>
      <c r="K64" s="13">
        <f t="shared" si="21"/>
        <v>0</v>
      </c>
      <c r="L64" s="12" t="s">
        <v>4</v>
      </c>
      <c r="M64" s="68"/>
    </row>
    <row r="65" spans="1:13" s="80" customFormat="1" ht="16.5">
      <c r="A65" s="76">
        <v>38</v>
      </c>
      <c r="B65" s="103" t="s">
        <v>6</v>
      </c>
      <c r="C65" s="103"/>
      <c r="D65" s="77">
        <f>SUM(E65:K65)</f>
        <v>128400</v>
      </c>
      <c r="E65" s="78">
        <f aca="true" t="shared" si="22" ref="E65:K67">E71</f>
        <v>0</v>
      </c>
      <c r="F65" s="78">
        <f t="shared" si="22"/>
        <v>0</v>
      </c>
      <c r="G65" s="78">
        <f t="shared" si="22"/>
        <v>0</v>
      </c>
      <c r="H65" s="78">
        <f>H71+H77</f>
        <v>128400</v>
      </c>
      <c r="I65" s="78">
        <f t="shared" si="22"/>
        <v>0</v>
      </c>
      <c r="J65" s="78">
        <f t="shared" si="22"/>
        <v>0</v>
      </c>
      <c r="K65" s="78">
        <f t="shared" si="22"/>
        <v>0</v>
      </c>
      <c r="L65" s="76" t="s">
        <v>4</v>
      </c>
      <c r="M65" s="79">
        <v>128400</v>
      </c>
    </row>
    <row r="66" spans="1:14" ht="16.5">
      <c r="A66" s="12">
        <v>39</v>
      </c>
      <c r="B66" s="90" t="s">
        <v>5</v>
      </c>
      <c r="C66" s="90"/>
      <c r="D66" s="15">
        <f>SUM(E66:K66)</f>
        <v>6974489.5</v>
      </c>
      <c r="E66" s="13">
        <f t="shared" si="22"/>
        <v>42562</v>
      </c>
      <c r="F66" s="13">
        <f t="shared" si="22"/>
        <v>0</v>
      </c>
      <c r="G66" s="13">
        <v>1074858.5</v>
      </c>
      <c r="H66" s="47">
        <f>H78+H72</f>
        <v>985069</v>
      </c>
      <c r="I66" s="13">
        <f>I78</f>
        <v>4872000</v>
      </c>
      <c r="J66" s="13">
        <f t="shared" si="22"/>
        <v>0</v>
      </c>
      <c r="K66" s="13">
        <f t="shared" si="22"/>
        <v>0</v>
      </c>
      <c r="L66" s="12" t="s">
        <v>4</v>
      </c>
      <c r="M66" s="68">
        <v>1851572</v>
      </c>
      <c r="N66" s="33"/>
    </row>
    <row r="67" spans="1:12" ht="16.5">
      <c r="A67" s="12">
        <v>40</v>
      </c>
      <c r="B67" s="90" t="s">
        <v>22</v>
      </c>
      <c r="C67" s="90"/>
      <c r="D67" s="15">
        <f>SUM(E67:K67)</f>
        <v>0</v>
      </c>
      <c r="E67" s="13">
        <f t="shared" si="22"/>
        <v>0</v>
      </c>
      <c r="F67" s="13">
        <f t="shared" si="22"/>
        <v>0</v>
      </c>
      <c r="G67" s="13">
        <f t="shared" si="22"/>
        <v>0</v>
      </c>
      <c r="H67" s="47">
        <f t="shared" si="22"/>
        <v>0</v>
      </c>
      <c r="I67" s="13">
        <f t="shared" si="22"/>
        <v>0</v>
      </c>
      <c r="J67" s="13">
        <f t="shared" si="22"/>
        <v>0</v>
      </c>
      <c r="K67" s="13">
        <f t="shared" si="22"/>
        <v>0</v>
      </c>
      <c r="L67" s="12" t="s">
        <v>4</v>
      </c>
    </row>
    <row r="68" spans="1:12" ht="15" customHeight="1">
      <c r="A68" s="96" t="s">
        <v>7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1:12" ht="16.5">
      <c r="A69" s="12">
        <v>41</v>
      </c>
      <c r="B69" s="96" t="s">
        <v>7</v>
      </c>
      <c r="C69" s="96"/>
      <c r="D69" s="15">
        <f>SUM(E69:K69)</f>
        <v>397927</v>
      </c>
      <c r="E69" s="15">
        <f>SUM(E70:E73)</f>
        <v>42562</v>
      </c>
      <c r="F69" s="15">
        <f aca="true" t="shared" si="23" ref="F69:K69">SUM(F70:F73)</f>
        <v>0</v>
      </c>
      <c r="G69" s="15">
        <f t="shared" si="23"/>
        <v>0</v>
      </c>
      <c r="H69" s="48">
        <f t="shared" si="23"/>
        <v>355365</v>
      </c>
      <c r="I69" s="15">
        <f t="shared" si="23"/>
        <v>0</v>
      </c>
      <c r="J69" s="15">
        <f t="shared" si="23"/>
        <v>0</v>
      </c>
      <c r="K69" s="15">
        <f t="shared" si="23"/>
        <v>0</v>
      </c>
      <c r="L69" s="12" t="s">
        <v>4</v>
      </c>
    </row>
    <row r="70" spans="1:12" ht="16.5">
      <c r="A70" s="12">
        <v>42</v>
      </c>
      <c r="B70" s="90" t="s">
        <v>24</v>
      </c>
      <c r="C70" s="90"/>
      <c r="D70" s="15">
        <f>SUM(E70:K70)</f>
        <v>0</v>
      </c>
      <c r="E70" s="13">
        <f>E76</f>
        <v>0</v>
      </c>
      <c r="F70" s="13">
        <f aca="true" t="shared" si="24" ref="F70:K70">F76</f>
        <v>0</v>
      </c>
      <c r="G70" s="13">
        <f t="shared" si="24"/>
        <v>0</v>
      </c>
      <c r="H70" s="47">
        <f t="shared" si="24"/>
        <v>0</v>
      </c>
      <c r="I70" s="13">
        <f t="shared" si="24"/>
        <v>0</v>
      </c>
      <c r="J70" s="13">
        <f t="shared" si="24"/>
        <v>0</v>
      </c>
      <c r="K70" s="13">
        <f t="shared" si="24"/>
        <v>0</v>
      </c>
      <c r="L70" s="12" t="s">
        <v>4</v>
      </c>
    </row>
    <row r="71" spans="1:13" s="80" customFormat="1" ht="16.5">
      <c r="A71" s="76">
        <v>43</v>
      </c>
      <c r="B71" s="103" t="s">
        <v>6</v>
      </c>
      <c r="C71" s="103"/>
      <c r="D71" s="77">
        <f>SUM(E71:K71)</f>
        <v>0</v>
      </c>
      <c r="E71" s="78">
        <f aca="true" t="shared" si="25" ref="E71:K73">E77</f>
        <v>0</v>
      </c>
      <c r="F71" s="78">
        <f t="shared" si="25"/>
        <v>0</v>
      </c>
      <c r="G71" s="78">
        <f t="shared" si="25"/>
        <v>0</v>
      </c>
      <c r="H71" s="81">
        <v>0</v>
      </c>
      <c r="I71" s="78">
        <f t="shared" si="25"/>
        <v>0</v>
      </c>
      <c r="J71" s="78">
        <f t="shared" si="25"/>
        <v>0</v>
      </c>
      <c r="K71" s="78">
        <f t="shared" si="25"/>
        <v>0</v>
      </c>
      <c r="L71" s="76" t="s">
        <v>4</v>
      </c>
      <c r="M71" s="82" t="s">
        <v>79</v>
      </c>
    </row>
    <row r="72" spans="1:13" ht="16.5">
      <c r="A72" s="12">
        <v>44</v>
      </c>
      <c r="B72" s="90" t="s">
        <v>5</v>
      </c>
      <c r="C72" s="90"/>
      <c r="D72" s="15">
        <f>SUM(E72:K72)</f>
        <v>397927</v>
      </c>
      <c r="E72" s="13">
        <f t="shared" si="25"/>
        <v>42562</v>
      </c>
      <c r="F72" s="13">
        <f t="shared" si="25"/>
        <v>0</v>
      </c>
      <c r="G72" s="13">
        <v>0</v>
      </c>
      <c r="H72" s="51">
        <f>H108</f>
        <v>355365</v>
      </c>
      <c r="I72" s="13">
        <v>0</v>
      </c>
      <c r="J72" s="13">
        <f t="shared" si="25"/>
        <v>0</v>
      </c>
      <c r="K72" s="13">
        <f t="shared" si="25"/>
        <v>0</v>
      </c>
      <c r="L72" s="12" t="s">
        <v>4</v>
      </c>
      <c r="M72" s="69" t="s">
        <v>79</v>
      </c>
    </row>
    <row r="73" spans="1:12" ht="16.5">
      <c r="A73" s="12">
        <v>45</v>
      </c>
      <c r="B73" s="90" t="s">
        <v>22</v>
      </c>
      <c r="C73" s="90"/>
      <c r="D73" s="15">
        <f>SUM(E73:K73)</f>
        <v>0</v>
      </c>
      <c r="E73" s="13">
        <f t="shared" si="25"/>
        <v>0</v>
      </c>
      <c r="F73" s="13">
        <f t="shared" si="25"/>
        <v>0</v>
      </c>
      <c r="G73" s="13">
        <f t="shared" si="25"/>
        <v>0</v>
      </c>
      <c r="H73" s="47">
        <f t="shared" si="25"/>
        <v>0</v>
      </c>
      <c r="I73" s="13">
        <f t="shared" si="25"/>
        <v>0</v>
      </c>
      <c r="J73" s="13">
        <f t="shared" si="25"/>
        <v>0</v>
      </c>
      <c r="K73" s="13">
        <f t="shared" si="25"/>
        <v>0</v>
      </c>
      <c r="L73" s="12" t="s">
        <v>4</v>
      </c>
    </row>
    <row r="74" spans="1:12" ht="16.5">
      <c r="A74" s="96" t="s">
        <v>35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1:12" ht="48" customHeight="1">
      <c r="A75" s="12">
        <v>46</v>
      </c>
      <c r="B75" s="96" t="s">
        <v>25</v>
      </c>
      <c r="C75" s="96"/>
      <c r="D75" s="15">
        <f>SUM(E75:K75)</f>
        <v>6747524.5</v>
      </c>
      <c r="E75" s="15">
        <f>SUM(E76:E79)</f>
        <v>42562</v>
      </c>
      <c r="F75" s="15">
        <f aca="true" t="shared" si="26" ref="F75:K75">SUM(F76:F79)</f>
        <v>0</v>
      </c>
      <c r="G75" s="15">
        <f t="shared" si="26"/>
        <v>1074858.5</v>
      </c>
      <c r="H75" s="48">
        <f>SUM(H76:H79)</f>
        <v>758104</v>
      </c>
      <c r="I75" s="15">
        <f t="shared" si="26"/>
        <v>4872000</v>
      </c>
      <c r="J75" s="15">
        <f t="shared" si="26"/>
        <v>0</v>
      </c>
      <c r="K75" s="15">
        <f t="shared" si="26"/>
        <v>0</v>
      </c>
      <c r="L75" s="12" t="s">
        <v>52</v>
      </c>
    </row>
    <row r="76" spans="1:12" ht="16.5">
      <c r="A76" s="12">
        <v>47</v>
      </c>
      <c r="B76" s="90" t="s">
        <v>24</v>
      </c>
      <c r="C76" s="90"/>
      <c r="D76" s="15">
        <f>SUM(E76:K76)</f>
        <v>0</v>
      </c>
      <c r="E76" s="13">
        <f>E82</f>
        <v>0</v>
      </c>
      <c r="F76" s="13">
        <f aca="true" t="shared" si="27" ref="F76:K76">F82</f>
        <v>0</v>
      </c>
      <c r="G76" s="13">
        <f t="shared" si="27"/>
        <v>0</v>
      </c>
      <c r="H76" s="47">
        <f t="shared" si="27"/>
        <v>0</v>
      </c>
      <c r="I76" s="13">
        <f t="shared" si="27"/>
        <v>0</v>
      </c>
      <c r="J76" s="13">
        <f t="shared" si="27"/>
        <v>0</v>
      </c>
      <c r="K76" s="13">
        <f t="shared" si="27"/>
        <v>0</v>
      </c>
      <c r="L76" s="12" t="s">
        <v>52</v>
      </c>
    </row>
    <row r="77" spans="1:13" s="80" customFormat="1" ht="16.5">
      <c r="A77" s="76">
        <v>48</v>
      </c>
      <c r="B77" s="103" t="s">
        <v>6</v>
      </c>
      <c r="C77" s="103"/>
      <c r="D77" s="77">
        <f>SUM(E77:K77)</f>
        <v>128400</v>
      </c>
      <c r="E77" s="78">
        <f aca="true" t="shared" si="28" ref="E77:K79">E83</f>
        <v>0</v>
      </c>
      <c r="F77" s="78">
        <f t="shared" si="28"/>
        <v>0</v>
      </c>
      <c r="G77" s="78">
        <f t="shared" si="28"/>
        <v>0</v>
      </c>
      <c r="H77" s="78">
        <f t="shared" si="28"/>
        <v>128400</v>
      </c>
      <c r="I77" s="78">
        <f t="shared" si="28"/>
        <v>0</v>
      </c>
      <c r="J77" s="78">
        <f t="shared" si="28"/>
        <v>0</v>
      </c>
      <c r="K77" s="78">
        <f t="shared" si="28"/>
        <v>0</v>
      </c>
      <c r="L77" s="76" t="s">
        <v>52</v>
      </c>
      <c r="M77" s="79">
        <v>128400</v>
      </c>
    </row>
    <row r="78" spans="1:13" s="43" customFormat="1" ht="16.5">
      <c r="A78" s="42">
        <v>49</v>
      </c>
      <c r="B78" s="113" t="s">
        <v>5</v>
      </c>
      <c r="C78" s="113"/>
      <c r="D78" s="44">
        <f>SUM(E78:K78)</f>
        <v>6619124.5</v>
      </c>
      <c r="E78" s="40">
        <f t="shared" si="28"/>
        <v>42562</v>
      </c>
      <c r="F78" s="40">
        <f t="shared" si="28"/>
        <v>0</v>
      </c>
      <c r="G78" s="40">
        <v>1074858.5</v>
      </c>
      <c r="H78" s="40">
        <f>H84</f>
        <v>629704</v>
      </c>
      <c r="I78" s="40">
        <f t="shared" si="28"/>
        <v>4872000</v>
      </c>
      <c r="J78" s="40">
        <f t="shared" si="28"/>
        <v>0</v>
      </c>
      <c r="K78" s="40">
        <f t="shared" si="28"/>
        <v>0</v>
      </c>
      <c r="L78" s="42" t="s">
        <v>52</v>
      </c>
      <c r="M78" s="70" t="s">
        <v>78</v>
      </c>
    </row>
    <row r="79" spans="1:12" ht="16.5">
      <c r="A79" s="12">
        <v>50</v>
      </c>
      <c r="B79" s="90" t="s">
        <v>22</v>
      </c>
      <c r="C79" s="90"/>
      <c r="D79" s="15">
        <f>SUM(E79:K79)</f>
        <v>0</v>
      </c>
      <c r="E79" s="13">
        <f t="shared" si="28"/>
        <v>0</v>
      </c>
      <c r="F79" s="13">
        <f t="shared" si="28"/>
        <v>0</v>
      </c>
      <c r="G79" s="13">
        <f t="shared" si="28"/>
        <v>0</v>
      </c>
      <c r="H79" s="47">
        <f t="shared" si="28"/>
        <v>0</v>
      </c>
      <c r="I79" s="13">
        <f t="shared" si="28"/>
        <v>0</v>
      </c>
      <c r="J79" s="13">
        <f t="shared" si="28"/>
        <v>0</v>
      </c>
      <c r="K79" s="13">
        <f t="shared" si="28"/>
        <v>0</v>
      </c>
      <c r="L79" s="12" t="s">
        <v>52</v>
      </c>
    </row>
    <row r="80" spans="1:12" ht="16.5">
      <c r="A80" s="119" t="s">
        <v>53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1:13" ht="55.5" customHeight="1">
      <c r="A81" s="12">
        <v>51</v>
      </c>
      <c r="B81" s="14" t="s">
        <v>36</v>
      </c>
      <c r="C81" s="12"/>
      <c r="D81" s="15">
        <f>SUM(E81:K81)</f>
        <v>6747524.5</v>
      </c>
      <c r="E81" s="15">
        <f>SUM(E82:E85)</f>
        <v>42562</v>
      </c>
      <c r="F81" s="15">
        <f aca="true" t="shared" si="29" ref="F81:K81">SUM(F82:F85)</f>
        <v>0</v>
      </c>
      <c r="G81" s="15">
        <f>SUM(G82:G85)</f>
        <v>1074858.5</v>
      </c>
      <c r="H81" s="48">
        <f t="shared" si="29"/>
        <v>758104</v>
      </c>
      <c r="I81" s="15">
        <f t="shared" si="29"/>
        <v>4872000</v>
      </c>
      <c r="J81" s="15">
        <f t="shared" si="29"/>
        <v>0</v>
      </c>
      <c r="K81" s="15">
        <f t="shared" si="29"/>
        <v>0</v>
      </c>
      <c r="L81" s="12" t="s">
        <v>52</v>
      </c>
      <c r="M81" s="69" t="s">
        <v>79</v>
      </c>
    </row>
    <row r="82" spans="1:12" ht="16.5">
      <c r="A82" s="12">
        <v>52</v>
      </c>
      <c r="B82" s="90" t="s">
        <v>24</v>
      </c>
      <c r="C82" s="90"/>
      <c r="D82" s="15">
        <f>SUM(E82:K82)</f>
        <v>0</v>
      </c>
      <c r="E82" s="13">
        <f>E88+E94+E100</f>
        <v>0</v>
      </c>
      <c r="F82" s="13">
        <f aca="true" t="shared" si="30" ref="F82:K82">F88+F94+F100</f>
        <v>0</v>
      </c>
      <c r="G82" s="13">
        <f t="shared" si="30"/>
        <v>0</v>
      </c>
      <c r="H82" s="47">
        <f t="shared" si="30"/>
        <v>0</v>
      </c>
      <c r="I82" s="13">
        <f t="shared" si="30"/>
        <v>0</v>
      </c>
      <c r="J82" s="13">
        <f t="shared" si="30"/>
        <v>0</v>
      </c>
      <c r="K82" s="13">
        <f t="shared" si="30"/>
        <v>0</v>
      </c>
      <c r="L82" s="12" t="s">
        <v>52</v>
      </c>
    </row>
    <row r="83" spans="1:13" s="80" customFormat="1" ht="16.5">
      <c r="A83" s="76">
        <v>53</v>
      </c>
      <c r="B83" s="103" t="s">
        <v>6</v>
      </c>
      <c r="C83" s="103"/>
      <c r="D83" s="77">
        <f>SUM(E83:K83)</f>
        <v>128400</v>
      </c>
      <c r="E83" s="78">
        <f>E89+E95+E101</f>
        <v>0</v>
      </c>
      <c r="F83" s="78">
        <f aca="true" t="shared" si="31" ref="F83:K85">F89+F95+F101</f>
        <v>0</v>
      </c>
      <c r="G83" s="78">
        <f t="shared" si="31"/>
        <v>0</v>
      </c>
      <c r="H83" s="78">
        <f>H89+H95+H101+H107</f>
        <v>128400</v>
      </c>
      <c r="I83" s="78">
        <f t="shared" si="31"/>
        <v>0</v>
      </c>
      <c r="J83" s="78">
        <f t="shared" si="31"/>
        <v>0</v>
      </c>
      <c r="K83" s="78">
        <f t="shared" si="31"/>
        <v>0</v>
      </c>
      <c r="L83" s="76" t="s">
        <v>52</v>
      </c>
      <c r="M83" s="82" t="s">
        <v>79</v>
      </c>
    </row>
    <row r="84" spans="1:13" ht="16.5">
      <c r="A84" s="12">
        <v>54</v>
      </c>
      <c r="B84" s="90" t="s">
        <v>5</v>
      </c>
      <c r="C84" s="90"/>
      <c r="D84" s="15">
        <f>SUM(E84:K84)</f>
        <v>6619124.5</v>
      </c>
      <c r="E84" s="13">
        <f>E90+E96+E102</f>
        <v>42562</v>
      </c>
      <c r="F84" s="13">
        <f t="shared" si="31"/>
        <v>0</v>
      </c>
      <c r="G84" s="13">
        <f>G90+G96+G102</f>
        <v>1074858.5</v>
      </c>
      <c r="H84" s="47">
        <f>H102</f>
        <v>629704</v>
      </c>
      <c r="I84" s="13">
        <f t="shared" si="31"/>
        <v>4872000</v>
      </c>
      <c r="J84" s="13">
        <f t="shared" si="31"/>
        <v>0</v>
      </c>
      <c r="K84" s="13">
        <f t="shared" si="31"/>
        <v>0</v>
      </c>
      <c r="L84" s="12" t="s">
        <v>52</v>
      </c>
      <c r="M84" s="69" t="s">
        <v>79</v>
      </c>
    </row>
    <row r="85" spans="1:12" ht="16.5">
      <c r="A85" s="12">
        <v>55</v>
      </c>
      <c r="B85" s="90" t="s">
        <v>22</v>
      </c>
      <c r="C85" s="90"/>
      <c r="D85" s="15">
        <f>SUM(E85:K85)</f>
        <v>0</v>
      </c>
      <c r="E85" s="13">
        <f>E91+E97+E103</f>
        <v>0</v>
      </c>
      <c r="F85" s="13">
        <f t="shared" si="31"/>
        <v>0</v>
      </c>
      <c r="G85" s="13">
        <f t="shared" si="31"/>
        <v>0</v>
      </c>
      <c r="H85" s="47">
        <f t="shared" si="31"/>
        <v>0</v>
      </c>
      <c r="I85" s="13">
        <f t="shared" si="31"/>
        <v>0</v>
      </c>
      <c r="J85" s="13">
        <f t="shared" si="31"/>
        <v>0</v>
      </c>
      <c r="K85" s="13">
        <f t="shared" si="31"/>
        <v>0</v>
      </c>
      <c r="L85" s="12" t="s">
        <v>52</v>
      </c>
    </row>
    <row r="86" spans="1:12" ht="16.5">
      <c r="A86" s="84">
        <v>56</v>
      </c>
      <c r="B86" s="104" t="s">
        <v>27</v>
      </c>
      <c r="C86" s="105"/>
      <c r="D86" s="88">
        <f>SUM(E86:K87)</f>
        <v>1117420.5</v>
      </c>
      <c r="E86" s="88">
        <f>SUM(E88:E91)</f>
        <v>42562</v>
      </c>
      <c r="F86" s="88">
        <f aca="true" t="shared" si="32" ref="F86:K86">SUM(F88:F91)</f>
        <v>0</v>
      </c>
      <c r="G86" s="88">
        <f t="shared" si="32"/>
        <v>1074858.5</v>
      </c>
      <c r="H86" s="89">
        <f t="shared" si="32"/>
        <v>0</v>
      </c>
      <c r="I86" s="88">
        <f t="shared" si="32"/>
        <v>0</v>
      </c>
      <c r="J86" s="88">
        <f t="shared" si="32"/>
        <v>0</v>
      </c>
      <c r="K86" s="88">
        <f t="shared" si="32"/>
        <v>0</v>
      </c>
      <c r="L86" s="102" t="s">
        <v>10</v>
      </c>
    </row>
    <row r="87" spans="1:12" ht="65.25" customHeight="1">
      <c r="A87" s="84"/>
      <c r="B87" s="106" t="s">
        <v>64</v>
      </c>
      <c r="C87" s="107"/>
      <c r="D87" s="88"/>
      <c r="E87" s="88"/>
      <c r="F87" s="88"/>
      <c r="G87" s="88"/>
      <c r="H87" s="89"/>
      <c r="I87" s="88"/>
      <c r="J87" s="88"/>
      <c r="K87" s="88"/>
      <c r="L87" s="102"/>
    </row>
    <row r="88" spans="1:12" ht="16.5">
      <c r="A88" s="19">
        <v>57</v>
      </c>
      <c r="B88" s="90" t="s">
        <v>24</v>
      </c>
      <c r="C88" s="90"/>
      <c r="D88" s="15">
        <f>SUM(E88:K88)</f>
        <v>0</v>
      </c>
      <c r="E88" s="13">
        <v>0</v>
      </c>
      <c r="F88" s="13">
        <v>0</v>
      </c>
      <c r="G88" s="13">
        <v>0</v>
      </c>
      <c r="H88" s="47">
        <v>0</v>
      </c>
      <c r="I88" s="13">
        <v>0</v>
      </c>
      <c r="J88" s="13">
        <v>0</v>
      </c>
      <c r="K88" s="13">
        <v>0</v>
      </c>
      <c r="L88" s="12" t="s">
        <v>52</v>
      </c>
    </row>
    <row r="89" spans="1:12" ht="16.5">
      <c r="A89" s="19">
        <v>58</v>
      </c>
      <c r="B89" s="90" t="s">
        <v>6</v>
      </c>
      <c r="C89" s="90"/>
      <c r="D89" s="15">
        <f>SUM(E89:K89)</f>
        <v>0</v>
      </c>
      <c r="E89" s="13">
        <v>0</v>
      </c>
      <c r="F89" s="13">
        <v>0</v>
      </c>
      <c r="G89" s="13">
        <v>0</v>
      </c>
      <c r="H89" s="47">
        <v>0</v>
      </c>
      <c r="I89" s="13">
        <v>0</v>
      </c>
      <c r="J89" s="13">
        <v>0</v>
      </c>
      <c r="K89" s="13">
        <v>0</v>
      </c>
      <c r="L89" s="12" t="s">
        <v>52</v>
      </c>
    </row>
    <row r="90" spans="1:12" ht="16.5">
      <c r="A90" s="19">
        <v>59</v>
      </c>
      <c r="B90" s="90" t="s">
        <v>5</v>
      </c>
      <c r="C90" s="90"/>
      <c r="D90" s="15">
        <f>SUM(E90:K90)</f>
        <v>1117420.5</v>
      </c>
      <c r="E90" s="13">
        <v>42562</v>
      </c>
      <c r="F90" s="13">
        <v>0</v>
      </c>
      <c r="G90" s="13">
        <v>1074858.5</v>
      </c>
      <c r="H90" s="47"/>
      <c r="I90" s="13">
        <v>0</v>
      </c>
      <c r="J90" s="13">
        <v>0</v>
      </c>
      <c r="K90" s="13">
        <v>0</v>
      </c>
      <c r="L90" s="12" t="s">
        <v>52</v>
      </c>
    </row>
    <row r="91" spans="1:12" ht="16.5">
      <c r="A91" s="19">
        <v>60</v>
      </c>
      <c r="B91" s="108" t="s">
        <v>22</v>
      </c>
      <c r="C91" s="90"/>
      <c r="D91" s="15">
        <f>SUM(E91:K91)</f>
        <v>0</v>
      </c>
      <c r="E91" s="13">
        <v>0</v>
      </c>
      <c r="F91" s="13">
        <v>0</v>
      </c>
      <c r="G91" s="13">
        <v>0</v>
      </c>
      <c r="H91" s="47">
        <v>0</v>
      </c>
      <c r="I91" s="13">
        <v>0</v>
      </c>
      <c r="J91" s="13">
        <v>0</v>
      </c>
      <c r="K91" s="13">
        <v>0</v>
      </c>
      <c r="L91" s="12" t="s">
        <v>52</v>
      </c>
    </row>
    <row r="92" spans="1:12" ht="15" customHeight="1">
      <c r="A92" s="97">
        <v>61</v>
      </c>
      <c r="B92" s="17" t="s">
        <v>9</v>
      </c>
      <c r="C92" s="24"/>
      <c r="D92" s="91">
        <f>SUM(E92:K93)</f>
        <v>1372000</v>
      </c>
      <c r="E92" s="91">
        <f aca="true" t="shared" si="33" ref="E92:K92">SUM(E94:E97)</f>
        <v>0</v>
      </c>
      <c r="F92" s="91">
        <f t="shared" si="33"/>
        <v>0</v>
      </c>
      <c r="G92" s="91">
        <f t="shared" si="33"/>
        <v>0</v>
      </c>
      <c r="H92" s="120">
        <f t="shared" si="33"/>
        <v>0</v>
      </c>
      <c r="I92" s="91">
        <f t="shared" si="33"/>
        <v>1372000</v>
      </c>
      <c r="J92" s="91">
        <f t="shared" si="33"/>
        <v>0</v>
      </c>
      <c r="K92" s="91">
        <f t="shared" si="33"/>
        <v>0</v>
      </c>
      <c r="L92" s="97" t="s">
        <v>71</v>
      </c>
    </row>
    <row r="93" spans="1:12" ht="71.25" customHeight="1">
      <c r="A93" s="98"/>
      <c r="B93" s="18" t="s">
        <v>51</v>
      </c>
      <c r="C93" s="24"/>
      <c r="D93" s="92"/>
      <c r="E93" s="92"/>
      <c r="F93" s="92"/>
      <c r="G93" s="92"/>
      <c r="H93" s="121"/>
      <c r="I93" s="92"/>
      <c r="J93" s="92"/>
      <c r="K93" s="92"/>
      <c r="L93" s="98"/>
    </row>
    <row r="94" spans="1:12" ht="16.5">
      <c r="A94" s="12">
        <v>62</v>
      </c>
      <c r="B94" s="99" t="s">
        <v>24</v>
      </c>
      <c r="C94" s="90"/>
      <c r="D94" s="15">
        <f>SUM(E94:K94)</f>
        <v>0</v>
      </c>
      <c r="E94" s="13">
        <v>0</v>
      </c>
      <c r="F94" s="13">
        <v>0</v>
      </c>
      <c r="G94" s="13">
        <v>0</v>
      </c>
      <c r="H94" s="47">
        <v>0</v>
      </c>
      <c r="I94" s="13">
        <v>0</v>
      </c>
      <c r="J94" s="13">
        <v>0</v>
      </c>
      <c r="K94" s="13">
        <v>0</v>
      </c>
      <c r="L94" s="12" t="s">
        <v>52</v>
      </c>
    </row>
    <row r="95" spans="1:12" ht="16.5">
      <c r="A95" s="12">
        <v>63</v>
      </c>
      <c r="B95" s="90" t="s">
        <v>6</v>
      </c>
      <c r="C95" s="90"/>
      <c r="D95" s="15">
        <f>SUM(E95:K95)</f>
        <v>0</v>
      </c>
      <c r="E95" s="13">
        <v>0</v>
      </c>
      <c r="F95" s="13">
        <v>0</v>
      </c>
      <c r="G95" s="13">
        <v>0</v>
      </c>
      <c r="H95" s="47">
        <v>0</v>
      </c>
      <c r="I95" s="13">
        <v>0</v>
      </c>
      <c r="J95" s="13">
        <v>0</v>
      </c>
      <c r="K95" s="13">
        <v>0</v>
      </c>
      <c r="L95" s="12" t="s">
        <v>52</v>
      </c>
    </row>
    <row r="96" spans="1:12" ht="16.5">
      <c r="A96" s="12">
        <v>64</v>
      </c>
      <c r="B96" s="90" t="s">
        <v>5</v>
      </c>
      <c r="C96" s="90"/>
      <c r="D96" s="15">
        <f>SUM(E96:K96)</f>
        <v>1372000</v>
      </c>
      <c r="E96" s="13">
        <v>0</v>
      </c>
      <c r="F96" s="13">
        <v>0</v>
      </c>
      <c r="G96" s="13">
        <v>0</v>
      </c>
      <c r="H96" s="47">
        <v>0</v>
      </c>
      <c r="I96" s="13">
        <v>1372000</v>
      </c>
      <c r="J96" s="13">
        <v>0</v>
      </c>
      <c r="K96" s="13">
        <v>0</v>
      </c>
      <c r="L96" s="12" t="s">
        <v>52</v>
      </c>
    </row>
    <row r="97" spans="1:12" ht="16.5">
      <c r="A97" s="12">
        <v>65</v>
      </c>
      <c r="B97" s="108" t="s">
        <v>22</v>
      </c>
      <c r="C97" s="90"/>
      <c r="D97" s="15">
        <f>SUM(E97:K97)</f>
        <v>0</v>
      </c>
      <c r="E97" s="13">
        <v>0</v>
      </c>
      <c r="F97" s="13">
        <v>0</v>
      </c>
      <c r="G97" s="13">
        <v>0</v>
      </c>
      <c r="H97" s="47">
        <v>0</v>
      </c>
      <c r="I97" s="13">
        <v>0</v>
      </c>
      <c r="J97" s="13">
        <v>0</v>
      </c>
      <c r="K97" s="13">
        <v>0</v>
      </c>
      <c r="L97" s="12" t="s">
        <v>52</v>
      </c>
    </row>
    <row r="98" spans="1:12" ht="15" customHeight="1">
      <c r="A98" s="94">
        <v>66</v>
      </c>
      <c r="B98" s="17" t="s">
        <v>30</v>
      </c>
      <c r="C98" s="24"/>
      <c r="D98" s="91">
        <f>SUM(E98:K99)</f>
        <v>4129704</v>
      </c>
      <c r="E98" s="91">
        <f aca="true" t="shared" si="34" ref="E98:K98">SUM(E100:E103)</f>
        <v>0</v>
      </c>
      <c r="F98" s="91">
        <f t="shared" si="34"/>
        <v>0</v>
      </c>
      <c r="G98" s="91">
        <f>SUM(G100:G103)</f>
        <v>0</v>
      </c>
      <c r="H98" s="129">
        <f t="shared" si="34"/>
        <v>629704</v>
      </c>
      <c r="I98" s="91">
        <f t="shared" si="34"/>
        <v>3500000</v>
      </c>
      <c r="J98" s="91">
        <f t="shared" si="34"/>
        <v>0</v>
      </c>
      <c r="K98" s="91">
        <f t="shared" si="34"/>
        <v>0</v>
      </c>
      <c r="L98" s="97" t="s">
        <v>71</v>
      </c>
    </row>
    <row r="99" spans="1:12" ht="35.25" customHeight="1">
      <c r="A99" s="95"/>
      <c r="B99" s="18" t="s">
        <v>29</v>
      </c>
      <c r="C99" s="24"/>
      <c r="D99" s="92"/>
      <c r="E99" s="92"/>
      <c r="F99" s="92"/>
      <c r="G99" s="92"/>
      <c r="H99" s="130"/>
      <c r="I99" s="92"/>
      <c r="J99" s="92"/>
      <c r="K99" s="92"/>
      <c r="L99" s="98"/>
    </row>
    <row r="100" spans="1:12" ht="16.5">
      <c r="A100" s="12">
        <v>67</v>
      </c>
      <c r="B100" s="99" t="s">
        <v>24</v>
      </c>
      <c r="C100" s="90"/>
      <c r="D100" s="15">
        <f>SUM(E100:K100)</f>
        <v>0</v>
      </c>
      <c r="E100" s="13">
        <v>0</v>
      </c>
      <c r="F100" s="13">
        <v>0</v>
      </c>
      <c r="G100" s="13">
        <v>0</v>
      </c>
      <c r="H100" s="50">
        <v>0</v>
      </c>
      <c r="I100" s="13">
        <v>0</v>
      </c>
      <c r="J100" s="13">
        <v>0</v>
      </c>
      <c r="K100" s="13">
        <v>0</v>
      </c>
      <c r="L100" s="12" t="s">
        <v>52</v>
      </c>
    </row>
    <row r="101" spans="1:12" ht="16.5">
      <c r="A101" s="12">
        <v>68</v>
      </c>
      <c r="B101" s="90" t="s">
        <v>6</v>
      </c>
      <c r="C101" s="90"/>
      <c r="D101" s="15">
        <f>SUM(E101:K101)</f>
        <v>0</v>
      </c>
      <c r="E101" s="13">
        <v>0</v>
      </c>
      <c r="F101" s="13">
        <v>0</v>
      </c>
      <c r="G101" s="13">
        <v>0</v>
      </c>
      <c r="H101" s="50">
        <v>0</v>
      </c>
      <c r="I101" s="13">
        <v>0</v>
      </c>
      <c r="J101" s="13">
        <v>0</v>
      </c>
      <c r="K101" s="13">
        <v>0</v>
      </c>
      <c r="L101" s="12" t="s">
        <v>52</v>
      </c>
    </row>
    <row r="102" spans="1:12" ht="16.5">
      <c r="A102" s="12">
        <v>69</v>
      </c>
      <c r="B102" s="90" t="s">
        <v>5</v>
      </c>
      <c r="C102" s="90"/>
      <c r="D102" s="15">
        <f>SUM(E102:K102)</f>
        <v>4129704</v>
      </c>
      <c r="E102" s="13">
        <v>0</v>
      </c>
      <c r="F102" s="13">
        <v>0</v>
      </c>
      <c r="G102" s="13">
        <v>0</v>
      </c>
      <c r="H102" s="50">
        <f>1900000-121786-48428-233579-866503</f>
        <v>629704</v>
      </c>
      <c r="I102" s="13">
        <v>3500000</v>
      </c>
      <c r="J102" s="13">
        <v>0</v>
      </c>
      <c r="K102" s="13">
        <v>0</v>
      </c>
      <c r="L102" s="12" t="s">
        <v>52</v>
      </c>
    </row>
    <row r="103" spans="1:12" ht="16.5">
      <c r="A103" s="12">
        <v>70</v>
      </c>
      <c r="B103" s="90" t="s">
        <v>22</v>
      </c>
      <c r="C103" s="90"/>
      <c r="D103" s="15">
        <f>SUM(E103:K103)</f>
        <v>0</v>
      </c>
      <c r="E103" s="13">
        <v>0</v>
      </c>
      <c r="F103" s="13">
        <v>0</v>
      </c>
      <c r="G103" s="13">
        <v>0</v>
      </c>
      <c r="H103" s="47">
        <v>0</v>
      </c>
      <c r="I103" s="13">
        <v>0</v>
      </c>
      <c r="J103" s="13">
        <v>0</v>
      </c>
      <c r="K103" s="13">
        <v>0</v>
      </c>
      <c r="L103" s="12" t="s">
        <v>52</v>
      </c>
    </row>
    <row r="104" spans="1:12" ht="15" customHeight="1">
      <c r="A104" s="94">
        <v>71</v>
      </c>
      <c r="B104" s="17" t="s">
        <v>65</v>
      </c>
      <c r="C104" s="24"/>
      <c r="D104" s="91">
        <f>SUM(E104:K105)</f>
        <v>483765</v>
      </c>
      <c r="E104" s="91">
        <f aca="true" t="shared" si="35" ref="E104:K104">SUM(E106:E109)</f>
        <v>0</v>
      </c>
      <c r="F104" s="91">
        <f t="shared" si="35"/>
        <v>0</v>
      </c>
      <c r="G104" s="91">
        <f t="shared" si="35"/>
        <v>0</v>
      </c>
      <c r="H104" s="100">
        <f>SUM(H106:H109)</f>
        <v>483765</v>
      </c>
      <c r="I104" s="91">
        <f t="shared" si="35"/>
        <v>0</v>
      </c>
      <c r="J104" s="91">
        <f t="shared" si="35"/>
        <v>0</v>
      </c>
      <c r="K104" s="91">
        <f t="shared" si="35"/>
        <v>0</v>
      </c>
      <c r="L104" s="97" t="s">
        <v>71</v>
      </c>
    </row>
    <row r="105" spans="1:12" ht="72.75" customHeight="1">
      <c r="A105" s="95"/>
      <c r="B105" s="18" t="s">
        <v>66</v>
      </c>
      <c r="C105" s="24"/>
      <c r="D105" s="92"/>
      <c r="E105" s="92"/>
      <c r="F105" s="92"/>
      <c r="G105" s="92"/>
      <c r="H105" s="101"/>
      <c r="I105" s="92"/>
      <c r="J105" s="92"/>
      <c r="K105" s="92"/>
      <c r="L105" s="98"/>
    </row>
    <row r="106" spans="1:12" ht="16.5">
      <c r="A106" s="12">
        <v>72</v>
      </c>
      <c r="B106" s="99" t="s">
        <v>24</v>
      </c>
      <c r="C106" s="90"/>
      <c r="D106" s="15">
        <f>SUM(E106:K106)</f>
        <v>0</v>
      </c>
      <c r="E106" s="13">
        <v>0</v>
      </c>
      <c r="F106" s="13">
        <v>0</v>
      </c>
      <c r="G106" s="13">
        <v>0</v>
      </c>
      <c r="H106" s="47">
        <v>0</v>
      </c>
      <c r="I106" s="13">
        <v>0</v>
      </c>
      <c r="J106" s="13">
        <v>0</v>
      </c>
      <c r="K106" s="13">
        <v>0</v>
      </c>
      <c r="L106" s="12" t="s">
        <v>52</v>
      </c>
    </row>
    <row r="107" spans="1:13" s="60" customFormat="1" ht="16.5">
      <c r="A107" s="57">
        <v>73</v>
      </c>
      <c r="B107" s="93" t="s">
        <v>6</v>
      </c>
      <c r="C107" s="93"/>
      <c r="D107" s="58">
        <f>SUM(E107:K107)</f>
        <v>128400</v>
      </c>
      <c r="E107" s="59">
        <v>0</v>
      </c>
      <c r="F107" s="59">
        <v>0</v>
      </c>
      <c r="G107" s="59">
        <v>0</v>
      </c>
      <c r="H107" s="41">
        <v>128400</v>
      </c>
      <c r="I107" s="59">
        <v>0</v>
      </c>
      <c r="J107" s="59">
        <v>0</v>
      </c>
      <c r="K107" s="59">
        <v>0</v>
      </c>
      <c r="L107" s="57" t="s">
        <v>52</v>
      </c>
      <c r="M107" s="69"/>
    </row>
    <row r="108" spans="1:12" ht="16.5">
      <c r="A108" s="12">
        <v>74</v>
      </c>
      <c r="B108" s="90" t="s">
        <v>5</v>
      </c>
      <c r="C108" s="90"/>
      <c r="D108" s="15">
        <f>SUM(E108:K108)</f>
        <v>355365</v>
      </c>
      <c r="E108" s="13">
        <v>0</v>
      </c>
      <c r="F108" s="13">
        <v>0</v>
      </c>
      <c r="G108" s="13">
        <v>0</v>
      </c>
      <c r="H108" s="40">
        <v>355365</v>
      </c>
      <c r="I108" s="13">
        <v>0</v>
      </c>
      <c r="J108" s="13">
        <v>0</v>
      </c>
      <c r="K108" s="13">
        <v>0</v>
      </c>
      <c r="L108" s="12" t="s">
        <v>52</v>
      </c>
    </row>
    <row r="109" spans="1:12" ht="16.5">
      <c r="A109" s="12">
        <v>75</v>
      </c>
      <c r="B109" s="90" t="s">
        <v>22</v>
      </c>
      <c r="C109" s="90"/>
      <c r="D109" s="15">
        <f>SUM(E109:K109)</f>
        <v>0</v>
      </c>
      <c r="E109" s="13">
        <v>0</v>
      </c>
      <c r="F109" s="13">
        <v>0</v>
      </c>
      <c r="G109" s="13">
        <v>0</v>
      </c>
      <c r="H109" s="47">
        <v>0</v>
      </c>
      <c r="I109" s="13">
        <v>0</v>
      </c>
      <c r="J109" s="13">
        <v>0</v>
      </c>
      <c r="K109" s="13">
        <v>0</v>
      </c>
      <c r="L109" s="12" t="s">
        <v>52</v>
      </c>
    </row>
    <row r="110" spans="1:12" ht="16.5">
      <c r="A110" s="96" t="s">
        <v>37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ht="85.5" customHeight="1">
      <c r="A111" s="12">
        <v>76</v>
      </c>
      <c r="B111" s="96" t="s">
        <v>38</v>
      </c>
      <c r="C111" s="96"/>
      <c r="D111" s="25">
        <f>SUM(E111:K111)</f>
        <v>53768821.019999996</v>
      </c>
      <c r="E111" s="16">
        <f>SUM(E112:E115)</f>
        <v>7193590</v>
      </c>
      <c r="F111" s="16">
        <f aca="true" t="shared" si="36" ref="F111:K111">SUM(F112:F115)</f>
        <v>6344082.0200000005</v>
      </c>
      <c r="G111" s="16">
        <f t="shared" si="36"/>
        <v>6909477</v>
      </c>
      <c r="H111" s="48">
        <f t="shared" si="36"/>
        <v>6978756</v>
      </c>
      <c r="I111" s="16">
        <f t="shared" si="36"/>
        <v>11096580</v>
      </c>
      <c r="J111" s="16">
        <f t="shared" si="36"/>
        <v>7680142</v>
      </c>
      <c r="K111" s="16">
        <f t="shared" si="36"/>
        <v>7566194</v>
      </c>
      <c r="L111" s="12" t="s">
        <v>4</v>
      </c>
    </row>
    <row r="112" spans="1:12" ht="16.5">
      <c r="A112" s="12">
        <v>77</v>
      </c>
      <c r="B112" s="90" t="s">
        <v>23</v>
      </c>
      <c r="C112" s="90"/>
      <c r="D112" s="25">
        <f>SUM(E112:K112)</f>
        <v>0</v>
      </c>
      <c r="E112" s="13">
        <f>E118</f>
        <v>0</v>
      </c>
      <c r="F112" s="13">
        <f aca="true" t="shared" si="37" ref="F112:K112">F118</f>
        <v>0</v>
      </c>
      <c r="G112" s="13">
        <f t="shared" si="37"/>
        <v>0</v>
      </c>
      <c r="H112" s="47">
        <f t="shared" si="37"/>
        <v>0</v>
      </c>
      <c r="I112" s="13">
        <f t="shared" si="37"/>
        <v>0</v>
      </c>
      <c r="J112" s="13">
        <f t="shared" si="37"/>
        <v>0</v>
      </c>
      <c r="K112" s="13">
        <f t="shared" si="37"/>
        <v>0</v>
      </c>
      <c r="L112" s="12" t="s">
        <v>4</v>
      </c>
    </row>
    <row r="113" spans="1:12" ht="16.5">
      <c r="A113" s="12">
        <v>78</v>
      </c>
      <c r="B113" s="90" t="s">
        <v>6</v>
      </c>
      <c r="C113" s="90"/>
      <c r="D113" s="25">
        <f>SUM(E113:K113)</f>
        <v>153200</v>
      </c>
      <c r="E113" s="13">
        <f aca="true" t="shared" si="38" ref="E113:K115">E119</f>
        <v>81700</v>
      </c>
      <c r="F113" s="13">
        <f t="shared" si="38"/>
        <v>0</v>
      </c>
      <c r="G113" s="13">
        <f t="shared" si="38"/>
        <v>71500</v>
      </c>
      <c r="H113" s="47">
        <f t="shared" si="38"/>
        <v>0</v>
      </c>
      <c r="I113" s="13">
        <f t="shared" si="38"/>
        <v>0</v>
      </c>
      <c r="J113" s="13">
        <f t="shared" si="38"/>
        <v>0</v>
      </c>
      <c r="K113" s="13">
        <f t="shared" si="38"/>
        <v>0</v>
      </c>
      <c r="L113" s="12" t="s">
        <v>4</v>
      </c>
    </row>
    <row r="114" spans="1:12" ht="16.5">
      <c r="A114" s="12">
        <v>79</v>
      </c>
      <c r="B114" s="90" t="s">
        <v>5</v>
      </c>
      <c r="C114" s="90"/>
      <c r="D114" s="25">
        <f>SUM(E114:K114)</f>
        <v>53615621.019999996</v>
      </c>
      <c r="E114" s="13">
        <f t="shared" si="38"/>
        <v>7111890</v>
      </c>
      <c r="F114" s="13">
        <f t="shared" si="38"/>
        <v>6344082.0200000005</v>
      </c>
      <c r="G114" s="13">
        <f t="shared" si="38"/>
        <v>6837977</v>
      </c>
      <c r="H114" s="47">
        <f t="shared" si="38"/>
        <v>6978756</v>
      </c>
      <c r="I114" s="13">
        <f t="shared" si="38"/>
        <v>11096580</v>
      </c>
      <c r="J114" s="13">
        <f t="shared" si="38"/>
        <v>7680142</v>
      </c>
      <c r="K114" s="13">
        <f t="shared" si="38"/>
        <v>7566194</v>
      </c>
      <c r="L114" s="12" t="s">
        <v>4</v>
      </c>
    </row>
    <row r="115" spans="1:12" ht="16.5">
      <c r="A115" s="12">
        <v>80</v>
      </c>
      <c r="B115" s="90" t="s">
        <v>22</v>
      </c>
      <c r="C115" s="90"/>
      <c r="D115" s="25">
        <f>SUM(E115:K115)</f>
        <v>0</v>
      </c>
      <c r="E115" s="13">
        <f t="shared" si="38"/>
        <v>0</v>
      </c>
      <c r="F115" s="13">
        <f t="shared" si="38"/>
        <v>0</v>
      </c>
      <c r="G115" s="13">
        <f t="shared" si="38"/>
        <v>0</v>
      </c>
      <c r="H115" s="47">
        <f t="shared" si="38"/>
        <v>0</v>
      </c>
      <c r="I115" s="13">
        <f t="shared" si="38"/>
        <v>0</v>
      </c>
      <c r="J115" s="13">
        <f t="shared" si="38"/>
        <v>0</v>
      </c>
      <c r="K115" s="13">
        <f t="shared" si="38"/>
        <v>0</v>
      </c>
      <c r="L115" s="12" t="s">
        <v>4</v>
      </c>
    </row>
    <row r="116" spans="1:12" ht="14.25" customHeight="1">
      <c r="A116" s="96" t="s">
        <v>7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6.5">
      <c r="A117" s="12">
        <v>81</v>
      </c>
      <c r="B117" s="14" t="s">
        <v>7</v>
      </c>
      <c r="C117" s="122">
        <f>SUM(E117:K117)</f>
        <v>53768821.019999996</v>
      </c>
      <c r="D117" s="110"/>
      <c r="E117" s="15">
        <f>SUM(E118:E121)</f>
        <v>7193590</v>
      </c>
      <c r="F117" s="15">
        <f aca="true" t="shared" si="39" ref="F117:K117">SUM(F118:F121)</f>
        <v>6344082.0200000005</v>
      </c>
      <c r="G117" s="15">
        <f t="shared" si="39"/>
        <v>6909477</v>
      </c>
      <c r="H117" s="48">
        <f t="shared" si="39"/>
        <v>6978756</v>
      </c>
      <c r="I117" s="15">
        <f t="shared" si="39"/>
        <v>11096580</v>
      </c>
      <c r="J117" s="15">
        <f t="shared" si="39"/>
        <v>7680142</v>
      </c>
      <c r="K117" s="15">
        <f t="shared" si="39"/>
        <v>7566194</v>
      </c>
      <c r="L117" s="12" t="s">
        <v>4</v>
      </c>
    </row>
    <row r="118" spans="1:12" ht="16.5">
      <c r="A118" s="12">
        <v>82</v>
      </c>
      <c r="B118" s="20" t="s">
        <v>23</v>
      </c>
      <c r="C118" s="88">
        <f>SUM(E118:K118)</f>
        <v>0</v>
      </c>
      <c r="D118" s="88"/>
      <c r="E118" s="13">
        <f>E124+E130+E136</f>
        <v>0</v>
      </c>
      <c r="F118" s="13">
        <f aca="true" t="shared" si="40" ref="F118:K118">F124+F130+F136</f>
        <v>0</v>
      </c>
      <c r="G118" s="13">
        <f>G124+G130+G136</f>
        <v>0</v>
      </c>
      <c r="H118" s="47">
        <f t="shared" si="40"/>
        <v>0</v>
      </c>
      <c r="I118" s="13">
        <f t="shared" si="40"/>
        <v>0</v>
      </c>
      <c r="J118" s="13">
        <f t="shared" si="40"/>
        <v>0</v>
      </c>
      <c r="K118" s="13">
        <f t="shared" si="40"/>
        <v>0</v>
      </c>
      <c r="L118" s="12" t="s">
        <v>4</v>
      </c>
    </row>
    <row r="119" spans="1:12" ht="16.5">
      <c r="A119" s="12">
        <v>83</v>
      </c>
      <c r="B119" s="20" t="s">
        <v>6</v>
      </c>
      <c r="C119" s="88">
        <f>SUM(E119:K119)</f>
        <v>153200</v>
      </c>
      <c r="D119" s="88"/>
      <c r="E119" s="13">
        <f aca="true" t="shared" si="41" ref="E119:K121">E125+E131+E137</f>
        <v>81700</v>
      </c>
      <c r="F119" s="13">
        <f t="shared" si="41"/>
        <v>0</v>
      </c>
      <c r="G119" s="13">
        <f t="shared" si="41"/>
        <v>71500</v>
      </c>
      <c r="H119" s="47">
        <f t="shared" si="41"/>
        <v>0</v>
      </c>
      <c r="I119" s="13">
        <f t="shared" si="41"/>
        <v>0</v>
      </c>
      <c r="J119" s="13">
        <f t="shared" si="41"/>
        <v>0</v>
      </c>
      <c r="K119" s="13">
        <f t="shared" si="41"/>
        <v>0</v>
      </c>
      <c r="L119" s="12" t="s">
        <v>4</v>
      </c>
    </row>
    <row r="120" spans="1:12" ht="16.5">
      <c r="A120" s="12">
        <v>84</v>
      </c>
      <c r="B120" s="20" t="s">
        <v>5</v>
      </c>
      <c r="C120" s="88">
        <f>SUM(E120:K120)</f>
        <v>53615621.019999996</v>
      </c>
      <c r="D120" s="88"/>
      <c r="E120" s="13">
        <f t="shared" si="41"/>
        <v>7111890</v>
      </c>
      <c r="F120" s="13">
        <f t="shared" si="41"/>
        <v>6344082.0200000005</v>
      </c>
      <c r="G120" s="13">
        <f>G126+G132+G138</f>
        <v>6837977</v>
      </c>
      <c r="H120" s="47">
        <f t="shared" si="41"/>
        <v>6978756</v>
      </c>
      <c r="I120" s="13">
        <f t="shared" si="41"/>
        <v>11096580</v>
      </c>
      <c r="J120" s="13">
        <f t="shared" si="41"/>
        <v>7680142</v>
      </c>
      <c r="K120" s="13">
        <f t="shared" si="41"/>
        <v>7566194</v>
      </c>
      <c r="L120" s="12" t="s">
        <v>4</v>
      </c>
    </row>
    <row r="121" spans="1:12" ht="33">
      <c r="A121" s="12">
        <v>85</v>
      </c>
      <c r="B121" s="23" t="s">
        <v>22</v>
      </c>
      <c r="C121" s="88">
        <f>SUM(E121:K121)</f>
        <v>0</v>
      </c>
      <c r="D121" s="88"/>
      <c r="E121" s="13">
        <f t="shared" si="41"/>
        <v>0</v>
      </c>
      <c r="F121" s="13">
        <f t="shared" si="41"/>
        <v>0</v>
      </c>
      <c r="G121" s="13">
        <f t="shared" si="41"/>
        <v>0</v>
      </c>
      <c r="H121" s="47">
        <f t="shared" si="41"/>
        <v>0</v>
      </c>
      <c r="I121" s="13">
        <f t="shared" si="41"/>
        <v>0</v>
      </c>
      <c r="J121" s="13">
        <f t="shared" si="41"/>
        <v>0</v>
      </c>
      <c r="K121" s="13">
        <f t="shared" si="41"/>
        <v>0</v>
      </c>
      <c r="L121" s="12" t="s">
        <v>4</v>
      </c>
    </row>
    <row r="122" spans="1:12" ht="16.5">
      <c r="A122" s="84">
        <v>86</v>
      </c>
      <c r="B122" s="17" t="s">
        <v>27</v>
      </c>
      <c r="C122" s="88">
        <f>SUM(E122:K123)</f>
        <v>49819696.66</v>
      </c>
      <c r="D122" s="88"/>
      <c r="E122" s="88">
        <f>SUM(E124:E127)</f>
        <v>7051390</v>
      </c>
      <c r="F122" s="88">
        <f aca="true" t="shared" si="42" ref="F122:K122">SUM(F124:F127)</f>
        <v>5728657.66</v>
      </c>
      <c r="G122" s="88">
        <f>SUM(G124:G127)</f>
        <v>6789977</v>
      </c>
      <c r="H122" s="89">
        <f t="shared" si="42"/>
        <v>6906756</v>
      </c>
      <c r="I122" s="88">
        <f t="shared" si="42"/>
        <v>8096580</v>
      </c>
      <c r="J122" s="88">
        <f t="shared" si="42"/>
        <v>7680142</v>
      </c>
      <c r="K122" s="88">
        <f t="shared" si="42"/>
        <v>7566194</v>
      </c>
      <c r="L122" s="102">
        <v>24.26</v>
      </c>
    </row>
    <row r="123" spans="1:12" ht="176.25" customHeight="1">
      <c r="A123" s="84"/>
      <c r="B123" s="18" t="s">
        <v>50</v>
      </c>
      <c r="C123" s="88"/>
      <c r="D123" s="88"/>
      <c r="E123" s="88"/>
      <c r="F123" s="88"/>
      <c r="G123" s="88"/>
      <c r="H123" s="89"/>
      <c r="I123" s="88"/>
      <c r="J123" s="88"/>
      <c r="K123" s="88"/>
      <c r="L123" s="102"/>
    </row>
    <row r="124" spans="1:12" ht="16.5">
      <c r="A124" s="19">
        <v>87</v>
      </c>
      <c r="B124" s="20" t="s">
        <v>23</v>
      </c>
      <c r="C124" s="88">
        <f>SUM(E124:K124)</f>
        <v>0</v>
      </c>
      <c r="D124" s="88"/>
      <c r="E124" s="13">
        <v>0</v>
      </c>
      <c r="F124" s="13">
        <v>0</v>
      </c>
      <c r="G124" s="13">
        <v>0</v>
      </c>
      <c r="H124" s="47">
        <v>0</v>
      </c>
      <c r="I124" s="13">
        <v>0</v>
      </c>
      <c r="J124" s="13">
        <v>0</v>
      </c>
      <c r="K124" s="13">
        <v>0</v>
      </c>
      <c r="L124" s="12" t="s">
        <v>52</v>
      </c>
    </row>
    <row r="125" spans="1:12" ht="16.5">
      <c r="A125" s="19">
        <v>88</v>
      </c>
      <c r="B125" s="20" t="s">
        <v>6</v>
      </c>
      <c r="C125" s="88">
        <f>SUM(E125:K125)</f>
        <v>0</v>
      </c>
      <c r="D125" s="88"/>
      <c r="E125" s="13">
        <v>0</v>
      </c>
      <c r="F125" s="13">
        <v>0</v>
      </c>
      <c r="G125" s="13">
        <v>0</v>
      </c>
      <c r="H125" s="47">
        <v>0</v>
      </c>
      <c r="I125" s="13">
        <v>0</v>
      </c>
      <c r="J125" s="13">
        <v>0</v>
      </c>
      <c r="K125" s="13">
        <v>0</v>
      </c>
      <c r="L125" s="12" t="s">
        <v>52</v>
      </c>
    </row>
    <row r="126" spans="1:12" ht="16.5">
      <c r="A126" s="19">
        <v>89</v>
      </c>
      <c r="B126" s="20" t="s">
        <v>5</v>
      </c>
      <c r="C126" s="88">
        <f>SUM(E126:K126)</f>
        <v>49819696.66</v>
      </c>
      <c r="D126" s="88"/>
      <c r="E126" s="13">
        <v>7051390</v>
      </c>
      <c r="F126" s="13">
        <v>5728657.66</v>
      </c>
      <c r="G126" s="13">
        <v>6789977</v>
      </c>
      <c r="H126" s="47">
        <f>8841756-2000000-72000+100000+37000</f>
        <v>6906756</v>
      </c>
      <c r="I126" s="13">
        <v>8096580</v>
      </c>
      <c r="J126" s="13">
        <v>7680142</v>
      </c>
      <c r="K126" s="13">
        <v>7566194</v>
      </c>
      <c r="L126" s="12" t="s">
        <v>52</v>
      </c>
    </row>
    <row r="127" spans="1:12" ht="33">
      <c r="A127" s="19">
        <v>90</v>
      </c>
      <c r="B127" s="23" t="s">
        <v>22</v>
      </c>
      <c r="C127" s="88">
        <f>SUM(E127:K127)</f>
        <v>0</v>
      </c>
      <c r="D127" s="88"/>
      <c r="E127" s="22">
        <v>0</v>
      </c>
      <c r="F127" s="22">
        <v>0</v>
      </c>
      <c r="G127" s="22">
        <v>0</v>
      </c>
      <c r="H127" s="49">
        <v>0</v>
      </c>
      <c r="I127" s="22">
        <v>0</v>
      </c>
      <c r="J127" s="22">
        <v>0</v>
      </c>
      <c r="K127" s="22">
        <v>0</v>
      </c>
      <c r="L127" s="12" t="s">
        <v>52</v>
      </c>
    </row>
    <row r="128" spans="1:12" ht="16.5">
      <c r="A128" s="84">
        <v>91</v>
      </c>
      <c r="B128" s="17" t="s">
        <v>9</v>
      </c>
      <c r="C128" s="110">
        <f>SUM(E128:K129)</f>
        <v>3333700</v>
      </c>
      <c r="D128" s="88"/>
      <c r="E128" s="88">
        <f>SUM(E130:E133)</f>
        <v>142200</v>
      </c>
      <c r="F128" s="88">
        <f aca="true" t="shared" si="43" ref="F128:K128">SUM(F130:F133)</f>
        <v>0</v>
      </c>
      <c r="G128" s="88">
        <f t="shared" si="43"/>
        <v>119500</v>
      </c>
      <c r="H128" s="89">
        <f t="shared" si="43"/>
        <v>72000</v>
      </c>
      <c r="I128" s="88">
        <f t="shared" si="43"/>
        <v>3000000</v>
      </c>
      <c r="J128" s="88">
        <f t="shared" si="43"/>
        <v>0</v>
      </c>
      <c r="K128" s="88">
        <f t="shared" si="43"/>
        <v>0</v>
      </c>
      <c r="L128" s="102">
        <v>24.26</v>
      </c>
    </row>
    <row r="129" spans="1:12" ht="109.5" customHeight="1">
      <c r="A129" s="84"/>
      <c r="B129" s="18" t="s">
        <v>54</v>
      </c>
      <c r="C129" s="110"/>
      <c r="D129" s="88"/>
      <c r="E129" s="88"/>
      <c r="F129" s="88"/>
      <c r="G129" s="88"/>
      <c r="H129" s="89"/>
      <c r="I129" s="88"/>
      <c r="J129" s="88"/>
      <c r="K129" s="88"/>
      <c r="L129" s="102"/>
    </row>
    <row r="130" spans="1:12" ht="16.5">
      <c r="A130" s="19">
        <v>92</v>
      </c>
      <c r="B130" s="20" t="s">
        <v>23</v>
      </c>
      <c r="C130" s="26"/>
      <c r="D130" s="15">
        <f>SUM(E130:K130)</f>
        <v>0</v>
      </c>
      <c r="E130" s="13">
        <v>0</v>
      </c>
      <c r="F130" s="13">
        <v>0</v>
      </c>
      <c r="G130" s="13">
        <v>0</v>
      </c>
      <c r="H130" s="47">
        <v>0</v>
      </c>
      <c r="I130" s="13">
        <v>0</v>
      </c>
      <c r="J130" s="13">
        <v>0</v>
      </c>
      <c r="K130" s="13">
        <v>0</v>
      </c>
      <c r="L130" s="12" t="s">
        <v>52</v>
      </c>
    </row>
    <row r="131" spans="1:12" ht="16.5">
      <c r="A131" s="19">
        <v>93</v>
      </c>
      <c r="B131" s="20" t="s">
        <v>6</v>
      </c>
      <c r="C131" s="88">
        <f>SUM(E131:K131)</f>
        <v>153200</v>
      </c>
      <c r="D131" s="88"/>
      <c r="E131" s="13">
        <v>81700</v>
      </c>
      <c r="F131" s="13">
        <v>0</v>
      </c>
      <c r="G131" s="13">
        <v>71500</v>
      </c>
      <c r="H131" s="47">
        <v>0</v>
      </c>
      <c r="I131" s="13">
        <v>0</v>
      </c>
      <c r="J131" s="13">
        <v>0</v>
      </c>
      <c r="K131" s="13">
        <v>0</v>
      </c>
      <c r="L131" s="12" t="s">
        <v>52</v>
      </c>
    </row>
    <row r="132" spans="1:12" ht="16.5">
      <c r="A132" s="19">
        <v>94</v>
      </c>
      <c r="B132" s="20" t="s">
        <v>5</v>
      </c>
      <c r="C132" s="88">
        <f>SUM(E132:K132)</f>
        <v>3180500</v>
      </c>
      <c r="D132" s="88"/>
      <c r="E132" s="13">
        <v>60500</v>
      </c>
      <c r="F132" s="13">
        <v>0</v>
      </c>
      <c r="G132" s="13">
        <v>48000</v>
      </c>
      <c r="H132" s="47">
        <v>72000</v>
      </c>
      <c r="I132" s="13">
        <v>3000000</v>
      </c>
      <c r="J132" s="13">
        <v>0</v>
      </c>
      <c r="K132" s="13">
        <v>0</v>
      </c>
      <c r="L132" s="12" t="s">
        <v>52</v>
      </c>
    </row>
    <row r="133" spans="1:12" ht="33">
      <c r="A133" s="19">
        <v>95</v>
      </c>
      <c r="B133" s="23" t="s">
        <v>22</v>
      </c>
      <c r="C133" s="88">
        <f>SUM(E133:K133)</f>
        <v>0</v>
      </c>
      <c r="D133" s="88"/>
      <c r="E133" s="13">
        <v>0</v>
      </c>
      <c r="F133" s="13">
        <v>0</v>
      </c>
      <c r="G133" s="13">
        <v>0</v>
      </c>
      <c r="H133" s="47">
        <v>0</v>
      </c>
      <c r="I133" s="13">
        <v>0</v>
      </c>
      <c r="J133" s="13">
        <v>0</v>
      </c>
      <c r="K133" s="13">
        <v>0</v>
      </c>
      <c r="L133" s="12" t="s">
        <v>52</v>
      </c>
    </row>
    <row r="134" spans="1:12" ht="16.5">
      <c r="A134" s="84">
        <v>96</v>
      </c>
      <c r="B134" s="17" t="s">
        <v>28</v>
      </c>
      <c r="C134" s="110">
        <f>SUM(E134:K135)</f>
        <v>615424.36</v>
      </c>
      <c r="D134" s="88"/>
      <c r="E134" s="88">
        <f>SUM(E136:E139)</f>
        <v>0</v>
      </c>
      <c r="F134" s="88">
        <f aca="true" t="shared" si="44" ref="F134:K134">SUM(F136:F139)</f>
        <v>615424.36</v>
      </c>
      <c r="G134" s="88">
        <f t="shared" si="44"/>
        <v>0</v>
      </c>
      <c r="H134" s="89">
        <f t="shared" si="44"/>
        <v>0</v>
      </c>
      <c r="I134" s="88">
        <f t="shared" si="44"/>
        <v>0</v>
      </c>
      <c r="J134" s="88">
        <f t="shared" si="44"/>
        <v>0</v>
      </c>
      <c r="K134" s="88">
        <f t="shared" si="44"/>
        <v>0</v>
      </c>
      <c r="L134" s="102">
        <v>24.26</v>
      </c>
    </row>
    <row r="135" spans="1:12" ht="67.5" customHeight="1">
      <c r="A135" s="84"/>
      <c r="B135" s="18" t="s">
        <v>21</v>
      </c>
      <c r="C135" s="110"/>
      <c r="D135" s="88"/>
      <c r="E135" s="88"/>
      <c r="F135" s="88"/>
      <c r="G135" s="88"/>
      <c r="H135" s="89"/>
      <c r="I135" s="88"/>
      <c r="J135" s="88"/>
      <c r="K135" s="88"/>
      <c r="L135" s="102"/>
    </row>
    <row r="136" spans="1:12" ht="16.5">
      <c r="A136" s="19">
        <v>97</v>
      </c>
      <c r="B136" s="20" t="s">
        <v>23</v>
      </c>
      <c r="C136" s="26"/>
      <c r="D136" s="15">
        <f>SUM(E136:K136)</f>
        <v>0</v>
      </c>
      <c r="E136" s="13">
        <v>0</v>
      </c>
      <c r="F136" s="13">
        <v>0</v>
      </c>
      <c r="G136" s="13">
        <v>0</v>
      </c>
      <c r="H136" s="47">
        <v>0</v>
      </c>
      <c r="I136" s="13">
        <v>0</v>
      </c>
      <c r="J136" s="13">
        <v>0</v>
      </c>
      <c r="K136" s="13">
        <v>0</v>
      </c>
      <c r="L136" s="12" t="s">
        <v>52</v>
      </c>
    </row>
    <row r="137" spans="1:12" ht="16.5">
      <c r="A137" s="19">
        <v>98</v>
      </c>
      <c r="B137" s="20" t="s">
        <v>6</v>
      </c>
      <c r="C137" s="88">
        <f>SUM(E137:K137)</f>
        <v>0</v>
      </c>
      <c r="D137" s="88"/>
      <c r="E137" s="13">
        <v>0</v>
      </c>
      <c r="F137" s="13">
        <v>0</v>
      </c>
      <c r="G137" s="13">
        <v>0</v>
      </c>
      <c r="H137" s="47">
        <v>0</v>
      </c>
      <c r="I137" s="13">
        <v>0</v>
      </c>
      <c r="J137" s="13">
        <v>0</v>
      </c>
      <c r="K137" s="13">
        <v>0</v>
      </c>
      <c r="L137" s="12" t="s">
        <v>52</v>
      </c>
    </row>
    <row r="138" spans="1:12" ht="16.5">
      <c r="A138" s="19">
        <v>99</v>
      </c>
      <c r="B138" s="20" t="s">
        <v>5</v>
      </c>
      <c r="C138" s="88">
        <f>SUM(E138:K138)</f>
        <v>615424.36</v>
      </c>
      <c r="D138" s="88"/>
      <c r="E138" s="13">
        <v>0</v>
      </c>
      <c r="F138" s="13">
        <v>615424.36</v>
      </c>
      <c r="G138" s="13">
        <v>0</v>
      </c>
      <c r="H138" s="47">
        <v>0</v>
      </c>
      <c r="I138" s="13">
        <v>0</v>
      </c>
      <c r="J138" s="13">
        <v>0</v>
      </c>
      <c r="K138" s="13">
        <v>0</v>
      </c>
      <c r="L138" s="12" t="s">
        <v>52</v>
      </c>
    </row>
    <row r="139" spans="1:12" ht="33">
      <c r="A139" s="19">
        <v>100</v>
      </c>
      <c r="B139" s="23" t="s">
        <v>22</v>
      </c>
      <c r="C139" s="88">
        <f>SUM(E139:K139)</f>
        <v>0</v>
      </c>
      <c r="D139" s="88"/>
      <c r="E139" s="13">
        <v>0</v>
      </c>
      <c r="F139" s="13">
        <v>0</v>
      </c>
      <c r="G139" s="13">
        <v>0</v>
      </c>
      <c r="H139" s="47">
        <v>0</v>
      </c>
      <c r="I139" s="13">
        <v>0</v>
      </c>
      <c r="J139" s="13">
        <v>0</v>
      </c>
      <c r="K139" s="13">
        <v>0</v>
      </c>
      <c r="L139" s="12" t="s">
        <v>52</v>
      </c>
    </row>
    <row r="140" spans="1:12" ht="16.5">
      <c r="A140" s="96" t="s">
        <v>39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ht="94.5" customHeight="1">
      <c r="A141" s="12">
        <v>101</v>
      </c>
      <c r="B141" s="96" t="s">
        <v>40</v>
      </c>
      <c r="C141" s="96"/>
      <c r="D141" s="16">
        <f>SUM(E141:K141)</f>
        <v>588391</v>
      </c>
      <c r="E141" s="16">
        <f>SUM(E142:E145)</f>
        <v>143000</v>
      </c>
      <c r="F141" s="16">
        <f aca="true" t="shared" si="45" ref="F141:K141">SUM(F142:F145)</f>
        <v>182960</v>
      </c>
      <c r="G141" s="16">
        <f t="shared" si="45"/>
        <v>55500</v>
      </c>
      <c r="H141" s="48">
        <f t="shared" si="45"/>
        <v>51388</v>
      </c>
      <c r="I141" s="16">
        <f t="shared" si="45"/>
        <v>51727</v>
      </c>
      <c r="J141" s="16">
        <f t="shared" si="45"/>
        <v>52296</v>
      </c>
      <c r="K141" s="16">
        <f t="shared" si="45"/>
        <v>51520</v>
      </c>
      <c r="L141" s="12" t="s">
        <v>4</v>
      </c>
    </row>
    <row r="142" spans="1:12" ht="16.5">
      <c r="A142" s="12">
        <v>102</v>
      </c>
      <c r="B142" s="90" t="s">
        <v>23</v>
      </c>
      <c r="C142" s="90"/>
      <c r="D142" s="16">
        <f>SUM(E142:K142)</f>
        <v>0</v>
      </c>
      <c r="E142" s="13">
        <f>E148</f>
        <v>0</v>
      </c>
      <c r="F142" s="13">
        <f aca="true" t="shared" si="46" ref="F142:K142">F148</f>
        <v>0</v>
      </c>
      <c r="G142" s="13">
        <f t="shared" si="46"/>
        <v>0</v>
      </c>
      <c r="H142" s="47">
        <f t="shared" si="46"/>
        <v>0</v>
      </c>
      <c r="I142" s="13">
        <f t="shared" si="46"/>
        <v>0</v>
      </c>
      <c r="J142" s="13">
        <f t="shared" si="46"/>
        <v>0</v>
      </c>
      <c r="K142" s="13">
        <f t="shared" si="46"/>
        <v>0</v>
      </c>
      <c r="L142" s="12" t="s">
        <v>4</v>
      </c>
    </row>
    <row r="143" spans="1:12" ht="16.5">
      <c r="A143" s="12">
        <v>103</v>
      </c>
      <c r="B143" s="90" t="s">
        <v>6</v>
      </c>
      <c r="C143" s="90"/>
      <c r="D143" s="16">
        <f>SUM(E143:K143)</f>
        <v>91000</v>
      </c>
      <c r="E143" s="13">
        <f aca="true" t="shared" si="47" ref="E143:K145">E149</f>
        <v>0</v>
      </c>
      <c r="F143" s="13">
        <f t="shared" si="47"/>
        <v>91000</v>
      </c>
      <c r="G143" s="13">
        <f t="shared" si="47"/>
        <v>0</v>
      </c>
      <c r="H143" s="47">
        <f t="shared" si="47"/>
        <v>0</v>
      </c>
      <c r="I143" s="13">
        <f t="shared" si="47"/>
        <v>0</v>
      </c>
      <c r="J143" s="13">
        <f t="shared" si="47"/>
        <v>0</v>
      </c>
      <c r="K143" s="13">
        <f t="shared" si="47"/>
        <v>0</v>
      </c>
      <c r="L143" s="12" t="s">
        <v>4</v>
      </c>
    </row>
    <row r="144" spans="1:12" ht="16.5">
      <c r="A144" s="12">
        <v>104</v>
      </c>
      <c r="B144" s="90" t="s">
        <v>5</v>
      </c>
      <c r="C144" s="90"/>
      <c r="D144" s="16">
        <f>SUM(E144:K144)</f>
        <v>497391</v>
      </c>
      <c r="E144" s="13">
        <f t="shared" si="47"/>
        <v>143000</v>
      </c>
      <c r="F144" s="13">
        <f t="shared" si="47"/>
        <v>91960</v>
      </c>
      <c r="G144" s="13">
        <f t="shared" si="47"/>
        <v>55500</v>
      </c>
      <c r="H144" s="47">
        <f t="shared" si="47"/>
        <v>51388</v>
      </c>
      <c r="I144" s="13">
        <f t="shared" si="47"/>
        <v>51727</v>
      </c>
      <c r="J144" s="13">
        <f t="shared" si="47"/>
        <v>52296</v>
      </c>
      <c r="K144" s="13">
        <f t="shared" si="47"/>
        <v>51520</v>
      </c>
      <c r="L144" s="12" t="s">
        <v>4</v>
      </c>
    </row>
    <row r="145" spans="1:12" ht="16.5">
      <c r="A145" s="12">
        <v>105</v>
      </c>
      <c r="B145" s="90" t="s">
        <v>22</v>
      </c>
      <c r="C145" s="90"/>
      <c r="D145" s="16">
        <f>SUM(E145:K145)</f>
        <v>0</v>
      </c>
      <c r="E145" s="13">
        <f t="shared" si="47"/>
        <v>0</v>
      </c>
      <c r="F145" s="13">
        <f t="shared" si="47"/>
        <v>0</v>
      </c>
      <c r="G145" s="13">
        <f t="shared" si="47"/>
        <v>0</v>
      </c>
      <c r="H145" s="47">
        <f t="shared" si="47"/>
        <v>0</v>
      </c>
      <c r="I145" s="13">
        <f t="shared" si="47"/>
        <v>0</v>
      </c>
      <c r="J145" s="13">
        <f t="shared" si="47"/>
        <v>0</v>
      </c>
      <c r="K145" s="13">
        <f t="shared" si="47"/>
        <v>0</v>
      </c>
      <c r="L145" s="12" t="s">
        <v>4</v>
      </c>
    </row>
    <row r="146" spans="1:12" ht="14.25" customHeight="1">
      <c r="A146" s="96" t="s">
        <v>7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ht="16.5">
      <c r="A147" s="12">
        <v>106</v>
      </c>
      <c r="B147" s="96" t="s">
        <v>7</v>
      </c>
      <c r="C147" s="96"/>
      <c r="D147" s="15">
        <f>SUM(E147:K147)</f>
        <v>588391</v>
      </c>
      <c r="E147" s="15">
        <f>SUM(E148:E151)</f>
        <v>143000</v>
      </c>
      <c r="F147" s="15">
        <f aca="true" t="shared" si="48" ref="F147:K147">SUM(F148:F151)</f>
        <v>182960</v>
      </c>
      <c r="G147" s="15">
        <f t="shared" si="48"/>
        <v>55500</v>
      </c>
      <c r="H147" s="48">
        <f t="shared" si="48"/>
        <v>51388</v>
      </c>
      <c r="I147" s="15">
        <f t="shared" si="48"/>
        <v>51727</v>
      </c>
      <c r="J147" s="15">
        <f t="shared" si="48"/>
        <v>52296</v>
      </c>
      <c r="K147" s="15">
        <f t="shared" si="48"/>
        <v>51520</v>
      </c>
      <c r="L147" s="12" t="s">
        <v>4</v>
      </c>
    </row>
    <row r="148" spans="1:12" ht="16.5">
      <c r="A148" s="12">
        <v>107</v>
      </c>
      <c r="B148" s="90" t="s">
        <v>23</v>
      </c>
      <c r="C148" s="90"/>
      <c r="D148" s="15">
        <f>SUM(E148:K148)</f>
        <v>0</v>
      </c>
      <c r="E148" s="13">
        <f>E154</f>
        <v>0</v>
      </c>
      <c r="F148" s="13">
        <f aca="true" t="shared" si="49" ref="F148:K148">F154</f>
        <v>0</v>
      </c>
      <c r="G148" s="13">
        <f t="shared" si="49"/>
        <v>0</v>
      </c>
      <c r="H148" s="47">
        <f t="shared" si="49"/>
        <v>0</v>
      </c>
      <c r="I148" s="13">
        <f t="shared" si="49"/>
        <v>0</v>
      </c>
      <c r="J148" s="13">
        <f t="shared" si="49"/>
        <v>0</v>
      </c>
      <c r="K148" s="13">
        <f t="shared" si="49"/>
        <v>0</v>
      </c>
      <c r="L148" s="12" t="s">
        <v>4</v>
      </c>
    </row>
    <row r="149" spans="1:12" ht="16.5">
      <c r="A149" s="12">
        <v>108</v>
      </c>
      <c r="B149" s="90" t="s">
        <v>6</v>
      </c>
      <c r="C149" s="90"/>
      <c r="D149" s="15">
        <f>SUM(E149:K149)</f>
        <v>91000</v>
      </c>
      <c r="E149" s="13">
        <f aca="true" t="shared" si="50" ref="E149:K151">E155</f>
        <v>0</v>
      </c>
      <c r="F149" s="13">
        <f t="shared" si="50"/>
        <v>91000</v>
      </c>
      <c r="G149" s="13">
        <f t="shared" si="50"/>
        <v>0</v>
      </c>
      <c r="H149" s="47">
        <f t="shared" si="50"/>
        <v>0</v>
      </c>
      <c r="I149" s="13">
        <f t="shared" si="50"/>
        <v>0</v>
      </c>
      <c r="J149" s="13">
        <f t="shared" si="50"/>
        <v>0</v>
      </c>
      <c r="K149" s="13">
        <f t="shared" si="50"/>
        <v>0</v>
      </c>
      <c r="L149" s="12" t="s">
        <v>4</v>
      </c>
    </row>
    <row r="150" spans="1:12" ht="16.5">
      <c r="A150" s="12">
        <v>109</v>
      </c>
      <c r="B150" s="90" t="s">
        <v>5</v>
      </c>
      <c r="C150" s="90"/>
      <c r="D150" s="15">
        <f>SUM(E150:K150)</f>
        <v>497391</v>
      </c>
      <c r="E150" s="13">
        <f t="shared" si="50"/>
        <v>143000</v>
      </c>
      <c r="F150" s="13">
        <f t="shared" si="50"/>
        <v>91960</v>
      </c>
      <c r="G150" s="13">
        <f t="shared" si="50"/>
        <v>55500</v>
      </c>
      <c r="H150" s="47">
        <f t="shared" si="50"/>
        <v>51388</v>
      </c>
      <c r="I150" s="13">
        <f t="shared" si="50"/>
        <v>51727</v>
      </c>
      <c r="J150" s="13">
        <f t="shared" si="50"/>
        <v>52296</v>
      </c>
      <c r="K150" s="13">
        <f t="shared" si="50"/>
        <v>51520</v>
      </c>
      <c r="L150" s="12" t="s">
        <v>4</v>
      </c>
    </row>
    <row r="151" spans="1:12" ht="16.5">
      <c r="A151" s="12">
        <v>110</v>
      </c>
      <c r="B151" s="108" t="s">
        <v>22</v>
      </c>
      <c r="C151" s="108"/>
      <c r="D151" s="15">
        <f>SUM(E151:K151)</f>
        <v>0</v>
      </c>
      <c r="E151" s="13">
        <f t="shared" si="50"/>
        <v>0</v>
      </c>
      <c r="F151" s="13">
        <f t="shared" si="50"/>
        <v>0</v>
      </c>
      <c r="G151" s="13">
        <f t="shared" si="50"/>
        <v>0</v>
      </c>
      <c r="H151" s="47">
        <f t="shared" si="50"/>
        <v>0</v>
      </c>
      <c r="I151" s="13">
        <f t="shared" si="50"/>
        <v>0</v>
      </c>
      <c r="J151" s="13">
        <f t="shared" si="50"/>
        <v>0</v>
      </c>
      <c r="K151" s="13">
        <f t="shared" si="50"/>
        <v>0</v>
      </c>
      <c r="L151" s="12" t="s">
        <v>4</v>
      </c>
    </row>
    <row r="152" spans="1:12" ht="16.5">
      <c r="A152" s="84">
        <v>111</v>
      </c>
      <c r="B152" s="104" t="s">
        <v>27</v>
      </c>
      <c r="C152" s="105"/>
      <c r="D152" s="88">
        <f>SUM(E152:K153)</f>
        <v>588391</v>
      </c>
      <c r="E152" s="88">
        <f>SUM(E154:E157)</f>
        <v>143000</v>
      </c>
      <c r="F152" s="88">
        <f aca="true" t="shared" si="51" ref="F152:K152">SUM(F154:F157)</f>
        <v>182960</v>
      </c>
      <c r="G152" s="88">
        <f t="shared" si="51"/>
        <v>55500</v>
      </c>
      <c r="H152" s="89">
        <f t="shared" si="51"/>
        <v>51388</v>
      </c>
      <c r="I152" s="88">
        <f t="shared" si="51"/>
        <v>51727</v>
      </c>
      <c r="J152" s="88">
        <f t="shared" si="51"/>
        <v>52296</v>
      </c>
      <c r="K152" s="88">
        <f t="shared" si="51"/>
        <v>51520</v>
      </c>
      <c r="L152" s="102" t="s">
        <v>72</v>
      </c>
    </row>
    <row r="153" spans="1:12" ht="89.25" customHeight="1">
      <c r="A153" s="84"/>
      <c r="B153" s="106" t="s">
        <v>60</v>
      </c>
      <c r="C153" s="107"/>
      <c r="D153" s="88"/>
      <c r="E153" s="88"/>
      <c r="F153" s="88"/>
      <c r="G153" s="88"/>
      <c r="H153" s="89"/>
      <c r="I153" s="88"/>
      <c r="J153" s="88"/>
      <c r="K153" s="88"/>
      <c r="L153" s="102"/>
    </row>
    <row r="154" spans="1:12" ht="16.5">
      <c r="A154" s="12">
        <v>112</v>
      </c>
      <c r="B154" s="99" t="s">
        <v>23</v>
      </c>
      <c r="C154" s="99"/>
      <c r="D154" s="15">
        <f>SUM(E154:K154)</f>
        <v>0</v>
      </c>
      <c r="E154" s="13">
        <v>0</v>
      </c>
      <c r="F154" s="13">
        <v>0</v>
      </c>
      <c r="G154" s="13">
        <v>0</v>
      </c>
      <c r="H154" s="47">
        <v>0</v>
      </c>
      <c r="I154" s="13">
        <v>0</v>
      </c>
      <c r="J154" s="13">
        <v>0</v>
      </c>
      <c r="K154" s="13">
        <v>0</v>
      </c>
      <c r="L154" s="12" t="s">
        <v>4</v>
      </c>
    </row>
    <row r="155" spans="1:12" ht="16.5">
      <c r="A155" s="12">
        <v>113</v>
      </c>
      <c r="B155" s="90" t="s">
        <v>6</v>
      </c>
      <c r="C155" s="90"/>
      <c r="D155" s="15">
        <f>SUM(E155:K155)</f>
        <v>91000</v>
      </c>
      <c r="E155" s="13">
        <v>0</v>
      </c>
      <c r="F155" s="13">
        <v>91000</v>
      </c>
      <c r="G155" s="13">
        <v>0</v>
      </c>
      <c r="H155" s="47">
        <v>0</v>
      </c>
      <c r="I155" s="13">
        <v>0</v>
      </c>
      <c r="J155" s="13">
        <v>0</v>
      </c>
      <c r="K155" s="13">
        <v>0</v>
      </c>
      <c r="L155" s="12" t="s">
        <v>4</v>
      </c>
    </row>
    <row r="156" spans="1:12" ht="16.5">
      <c r="A156" s="12">
        <v>114</v>
      </c>
      <c r="B156" s="90" t="s">
        <v>5</v>
      </c>
      <c r="C156" s="90"/>
      <c r="D156" s="15">
        <f>SUM(E156:K156)</f>
        <v>497391</v>
      </c>
      <c r="E156" s="13">
        <v>143000</v>
      </c>
      <c r="F156" s="13">
        <v>91960</v>
      </c>
      <c r="G156" s="13">
        <v>55500</v>
      </c>
      <c r="H156" s="47">
        <f>93000-41612</f>
        <v>51388</v>
      </c>
      <c r="I156" s="13">
        <v>51727</v>
      </c>
      <c r="J156" s="13">
        <v>52296</v>
      </c>
      <c r="K156" s="13">
        <v>51520</v>
      </c>
      <c r="L156" s="12" t="s">
        <v>4</v>
      </c>
    </row>
    <row r="157" spans="1:12" ht="16.5">
      <c r="A157" s="12">
        <v>115</v>
      </c>
      <c r="B157" s="90" t="s">
        <v>22</v>
      </c>
      <c r="C157" s="90"/>
      <c r="D157" s="15">
        <f>SUM(E157:K157)</f>
        <v>0</v>
      </c>
      <c r="E157" s="13">
        <v>0</v>
      </c>
      <c r="F157" s="13">
        <v>0</v>
      </c>
      <c r="G157" s="13">
        <v>0</v>
      </c>
      <c r="H157" s="47">
        <v>0</v>
      </c>
      <c r="I157" s="13">
        <v>0</v>
      </c>
      <c r="J157" s="13">
        <v>0</v>
      </c>
      <c r="K157" s="13">
        <v>0</v>
      </c>
      <c r="L157" s="12" t="s">
        <v>4</v>
      </c>
    </row>
    <row r="158" spans="1:12" ht="37.5" customHeight="1">
      <c r="A158" s="96" t="s">
        <v>67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5" ht="88.5" customHeight="1">
      <c r="A159" s="12">
        <v>116</v>
      </c>
      <c r="B159" s="96" t="s">
        <v>41</v>
      </c>
      <c r="C159" s="96"/>
      <c r="D159" s="16">
        <f>SUM(E159:K159)</f>
        <v>14425407</v>
      </c>
      <c r="E159" s="16">
        <f>SUM(E160:E163)</f>
        <v>949760</v>
      </c>
      <c r="F159" s="16">
        <f aca="true" t="shared" si="52" ref="F159:K159">SUM(F160:F163)</f>
        <v>1335434</v>
      </c>
      <c r="G159" s="16">
        <f t="shared" si="52"/>
        <v>1966061</v>
      </c>
      <c r="H159" s="48">
        <f>SUM(H160:H163)</f>
        <v>2567204</v>
      </c>
      <c r="I159" s="16">
        <f t="shared" si="52"/>
        <v>2533953</v>
      </c>
      <c r="J159" s="16">
        <f t="shared" si="52"/>
        <v>2541950</v>
      </c>
      <c r="K159" s="16">
        <f t="shared" si="52"/>
        <v>2531045</v>
      </c>
      <c r="L159" s="12" t="s">
        <v>4</v>
      </c>
      <c r="M159" s="71" t="s">
        <v>80</v>
      </c>
      <c r="O159" s="4" t="s">
        <v>81</v>
      </c>
    </row>
    <row r="160" spans="1:12" ht="16.5">
      <c r="A160" s="12">
        <v>117</v>
      </c>
      <c r="B160" s="90" t="s">
        <v>23</v>
      </c>
      <c r="C160" s="90"/>
      <c r="D160" s="16">
        <f>SUM(E160:K160)</f>
        <v>0</v>
      </c>
      <c r="E160" s="13">
        <f>E166</f>
        <v>0</v>
      </c>
      <c r="F160" s="13">
        <f aca="true" t="shared" si="53" ref="F160:K160">F166</f>
        <v>0</v>
      </c>
      <c r="G160" s="13">
        <f t="shared" si="53"/>
        <v>0</v>
      </c>
      <c r="H160" s="47">
        <f t="shared" si="53"/>
        <v>0</v>
      </c>
      <c r="I160" s="13">
        <f t="shared" si="53"/>
        <v>0</v>
      </c>
      <c r="J160" s="13">
        <f t="shared" si="53"/>
        <v>0</v>
      </c>
      <c r="K160" s="13">
        <f t="shared" si="53"/>
        <v>0</v>
      </c>
      <c r="L160" s="12" t="s">
        <v>4</v>
      </c>
    </row>
    <row r="161" spans="1:13" s="65" customFormat="1" ht="16.5">
      <c r="A161" s="61">
        <v>118</v>
      </c>
      <c r="B161" s="109" t="s">
        <v>6</v>
      </c>
      <c r="C161" s="109"/>
      <c r="D161" s="62">
        <f>SUM(E161:K161)</f>
        <v>134400</v>
      </c>
      <c r="E161" s="63">
        <f aca="true" t="shared" si="54" ref="E161:K163">E167</f>
        <v>0</v>
      </c>
      <c r="F161" s="63">
        <f t="shared" si="54"/>
        <v>0</v>
      </c>
      <c r="G161" s="63">
        <f t="shared" si="54"/>
        <v>0</v>
      </c>
      <c r="H161" s="63">
        <f>H167</f>
        <v>134400</v>
      </c>
      <c r="I161" s="63">
        <f t="shared" si="54"/>
        <v>0</v>
      </c>
      <c r="J161" s="63">
        <f t="shared" si="54"/>
        <v>0</v>
      </c>
      <c r="K161" s="63">
        <f t="shared" si="54"/>
        <v>0</v>
      </c>
      <c r="L161" s="61" t="s">
        <v>4</v>
      </c>
      <c r="M161" s="69"/>
    </row>
    <row r="162" spans="1:12" ht="16.5">
      <c r="A162" s="12">
        <v>119</v>
      </c>
      <c r="B162" s="90" t="s">
        <v>5</v>
      </c>
      <c r="C162" s="90"/>
      <c r="D162" s="16">
        <f>SUM(E162:K162)</f>
        <v>14291007</v>
      </c>
      <c r="E162" s="13">
        <f t="shared" si="54"/>
        <v>949760</v>
      </c>
      <c r="F162" s="13">
        <f t="shared" si="54"/>
        <v>1335434</v>
      </c>
      <c r="G162" s="13">
        <f t="shared" si="54"/>
        <v>1966061</v>
      </c>
      <c r="H162" s="47">
        <f>H168</f>
        <v>2432804</v>
      </c>
      <c r="I162" s="13">
        <f t="shared" si="54"/>
        <v>2533953</v>
      </c>
      <c r="J162" s="13">
        <f t="shared" si="54"/>
        <v>2541950</v>
      </c>
      <c r="K162" s="13">
        <f t="shared" si="54"/>
        <v>2531045</v>
      </c>
      <c r="L162" s="12" t="s">
        <v>4</v>
      </c>
    </row>
    <row r="163" spans="1:12" ht="16.5">
      <c r="A163" s="12">
        <v>120</v>
      </c>
      <c r="B163" s="90" t="s">
        <v>22</v>
      </c>
      <c r="C163" s="90"/>
      <c r="D163" s="16">
        <f>SUM(E163:K163)</f>
        <v>0</v>
      </c>
      <c r="E163" s="13">
        <f t="shared" si="54"/>
        <v>0</v>
      </c>
      <c r="F163" s="13">
        <f t="shared" si="54"/>
        <v>0</v>
      </c>
      <c r="G163" s="13">
        <f t="shared" si="54"/>
        <v>0</v>
      </c>
      <c r="H163" s="47">
        <f t="shared" si="54"/>
        <v>0</v>
      </c>
      <c r="I163" s="13">
        <f t="shared" si="54"/>
        <v>0</v>
      </c>
      <c r="J163" s="13">
        <f t="shared" si="54"/>
        <v>0</v>
      </c>
      <c r="K163" s="13">
        <f t="shared" si="54"/>
        <v>0</v>
      </c>
      <c r="L163" s="12" t="s">
        <v>4</v>
      </c>
    </row>
    <row r="164" spans="1:12" ht="14.25" customHeight="1">
      <c r="A164" s="96" t="s">
        <v>7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ht="16.5">
      <c r="A165" s="12">
        <v>121</v>
      </c>
      <c r="B165" s="96" t="s">
        <v>7</v>
      </c>
      <c r="C165" s="96"/>
      <c r="D165" s="15">
        <f>SUM(E165:K165)</f>
        <v>14425407</v>
      </c>
      <c r="E165" s="15">
        <f>SUM(E166:E169)</f>
        <v>949760</v>
      </c>
      <c r="F165" s="15">
        <f aca="true" t="shared" si="55" ref="F165:K165">SUM(F166:F169)</f>
        <v>1335434</v>
      </c>
      <c r="G165" s="15">
        <f t="shared" si="55"/>
        <v>1966061</v>
      </c>
      <c r="H165" s="48">
        <f t="shared" si="55"/>
        <v>2567204</v>
      </c>
      <c r="I165" s="15">
        <f t="shared" si="55"/>
        <v>2533953</v>
      </c>
      <c r="J165" s="15">
        <f t="shared" si="55"/>
        <v>2541950</v>
      </c>
      <c r="K165" s="15">
        <f t="shared" si="55"/>
        <v>2531045</v>
      </c>
      <c r="L165" s="12" t="s">
        <v>4</v>
      </c>
    </row>
    <row r="166" spans="1:12" ht="16.5">
      <c r="A166" s="12">
        <v>122</v>
      </c>
      <c r="B166" s="90" t="s">
        <v>23</v>
      </c>
      <c r="C166" s="90"/>
      <c r="D166" s="15">
        <f>SUM(E166:K166)</f>
        <v>0</v>
      </c>
      <c r="E166" s="27">
        <f>E172+E178</f>
        <v>0</v>
      </c>
      <c r="F166" s="27">
        <f aca="true" t="shared" si="56" ref="F166:K166">F172+F178</f>
        <v>0</v>
      </c>
      <c r="G166" s="27">
        <f t="shared" si="56"/>
        <v>0</v>
      </c>
      <c r="H166" s="47">
        <f t="shared" si="56"/>
        <v>0</v>
      </c>
      <c r="I166" s="27">
        <f t="shared" si="56"/>
        <v>0</v>
      </c>
      <c r="J166" s="27">
        <f t="shared" si="56"/>
        <v>0</v>
      </c>
      <c r="K166" s="27">
        <f t="shared" si="56"/>
        <v>0</v>
      </c>
      <c r="L166" s="12" t="s">
        <v>4</v>
      </c>
    </row>
    <row r="167" spans="1:13" s="65" customFormat="1" ht="16.5">
      <c r="A167" s="61">
        <v>123</v>
      </c>
      <c r="B167" s="109" t="s">
        <v>6</v>
      </c>
      <c r="C167" s="109"/>
      <c r="D167" s="62">
        <f>SUM(E167:K167)</f>
        <v>134400</v>
      </c>
      <c r="E167" s="63">
        <f aca="true" t="shared" si="57" ref="E167:K169">E173+E179</f>
        <v>0</v>
      </c>
      <c r="F167" s="63">
        <f t="shared" si="57"/>
        <v>0</v>
      </c>
      <c r="G167" s="63">
        <f t="shared" si="57"/>
        <v>0</v>
      </c>
      <c r="H167" s="63">
        <f>H173+H179+H191</f>
        <v>134400</v>
      </c>
      <c r="I167" s="63">
        <f t="shared" si="57"/>
        <v>0</v>
      </c>
      <c r="J167" s="63">
        <f t="shared" si="57"/>
        <v>0</v>
      </c>
      <c r="K167" s="63">
        <f t="shared" si="57"/>
        <v>0</v>
      </c>
      <c r="L167" s="61" t="s">
        <v>4</v>
      </c>
      <c r="M167" s="69"/>
    </row>
    <row r="168" spans="1:12" ht="16.5">
      <c r="A168" s="12">
        <v>124</v>
      </c>
      <c r="B168" s="90" t="s">
        <v>5</v>
      </c>
      <c r="C168" s="90"/>
      <c r="D168" s="15">
        <f>SUM(E168:K168)</f>
        <v>14291007</v>
      </c>
      <c r="E168" s="27">
        <f t="shared" si="57"/>
        <v>949760</v>
      </c>
      <c r="F168" s="27">
        <f t="shared" si="57"/>
        <v>1335434</v>
      </c>
      <c r="G168" s="27">
        <f>G174+G180</f>
        <v>1966061</v>
      </c>
      <c r="H168" s="47">
        <f>H174+H180+H186+H192</f>
        <v>2432804</v>
      </c>
      <c r="I168" s="27">
        <f>I174+I180+I186</f>
        <v>2533953</v>
      </c>
      <c r="J168" s="27">
        <f>J174+J180+J186</f>
        <v>2541950</v>
      </c>
      <c r="K168" s="27">
        <f>K174+K180+K186</f>
        <v>2531045</v>
      </c>
      <c r="L168" s="12" t="s">
        <v>4</v>
      </c>
    </row>
    <row r="169" spans="1:12" ht="16.5">
      <c r="A169" s="12">
        <v>125</v>
      </c>
      <c r="B169" s="108" t="s">
        <v>22</v>
      </c>
      <c r="C169" s="108"/>
      <c r="D169" s="15">
        <f>SUM(E169:K169)</f>
        <v>0</v>
      </c>
      <c r="E169" s="27">
        <f t="shared" si="57"/>
        <v>0</v>
      </c>
      <c r="F169" s="27">
        <f t="shared" si="57"/>
        <v>0</v>
      </c>
      <c r="G169" s="27">
        <f t="shared" si="57"/>
        <v>0</v>
      </c>
      <c r="H169" s="47">
        <f t="shared" si="57"/>
        <v>0</v>
      </c>
      <c r="I169" s="27">
        <f t="shared" si="57"/>
        <v>0</v>
      </c>
      <c r="J169" s="27">
        <f t="shared" si="57"/>
        <v>0</v>
      </c>
      <c r="K169" s="27">
        <f t="shared" si="57"/>
        <v>0</v>
      </c>
      <c r="L169" s="12" t="s">
        <v>4</v>
      </c>
    </row>
    <row r="170" spans="1:12" ht="16.5">
      <c r="A170" s="84">
        <v>126</v>
      </c>
      <c r="B170" s="104" t="s">
        <v>27</v>
      </c>
      <c r="C170" s="105"/>
      <c r="D170" s="88">
        <f>SUM(E170:K171)</f>
        <v>8050985</v>
      </c>
      <c r="E170" s="88">
        <f>SUM(E172:E175)</f>
        <v>949760</v>
      </c>
      <c r="F170" s="88">
        <f aca="true" t="shared" si="58" ref="F170:K170">SUM(F172:F175)</f>
        <v>1228000</v>
      </c>
      <c r="G170" s="88">
        <f t="shared" si="58"/>
        <v>1205690</v>
      </c>
      <c r="H170" s="89">
        <f>SUM(H172:H175)</f>
        <v>1131520</v>
      </c>
      <c r="I170" s="88">
        <f t="shared" si="58"/>
        <v>1178495</v>
      </c>
      <c r="J170" s="88">
        <f t="shared" si="58"/>
        <v>1179328</v>
      </c>
      <c r="K170" s="88">
        <f t="shared" si="58"/>
        <v>1178192</v>
      </c>
      <c r="L170" s="102" t="s">
        <v>74</v>
      </c>
    </row>
    <row r="171" spans="1:12" ht="120.75" customHeight="1">
      <c r="A171" s="84"/>
      <c r="B171" s="106" t="s">
        <v>58</v>
      </c>
      <c r="C171" s="107"/>
      <c r="D171" s="88"/>
      <c r="E171" s="88"/>
      <c r="F171" s="88"/>
      <c r="G171" s="88"/>
      <c r="H171" s="89"/>
      <c r="I171" s="88"/>
      <c r="J171" s="88"/>
      <c r="K171" s="88"/>
      <c r="L171" s="102"/>
    </row>
    <row r="172" spans="1:12" ht="16.5">
      <c r="A172" s="19">
        <v>127</v>
      </c>
      <c r="B172" s="90" t="s">
        <v>23</v>
      </c>
      <c r="C172" s="90"/>
      <c r="D172" s="15">
        <f>SUM(E172:K172)</f>
        <v>0</v>
      </c>
      <c r="E172" s="13">
        <v>0</v>
      </c>
      <c r="F172" s="13">
        <v>0</v>
      </c>
      <c r="G172" s="13">
        <v>0</v>
      </c>
      <c r="H172" s="47">
        <v>0</v>
      </c>
      <c r="I172" s="13">
        <v>0</v>
      </c>
      <c r="J172" s="13">
        <v>0</v>
      </c>
      <c r="K172" s="13">
        <v>0</v>
      </c>
      <c r="L172" s="12" t="s">
        <v>52</v>
      </c>
    </row>
    <row r="173" spans="1:12" ht="16.5">
      <c r="A173" s="19">
        <v>128</v>
      </c>
      <c r="B173" s="90" t="s">
        <v>6</v>
      </c>
      <c r="C173" s="90"/>
      <c r="D173" s="15">
        <f>SUM(E173:K173)</f>
        <v>0</v>
      </c>
      <c r="E173" s="13">
        <v>0</v>
      </c>
      <c r="F173" s="13">
        <v>0</v>
      </c>
      <c r="G173" s="13">
        <v>0</v>
      </c>
      <c r="H173" s="47">
        <v>0</v>
      </c>
      <c r="I173" s="13">
        <v>0</v>
      </c>
      <c r="J173" s="13">
        <v>0</v>
      </c>
      <c r="K173" s="13">
        <v>0</v>
      </c>
      <c r="L173" s="12" t="s">
        <v>52</v>
      </c>
    </row>
    <row r="174" spans="1:12" ht="16.5">
      <c r="A174" s="19">
        <v>129</v>
      </c>
      <c r="B174" s="90" t="s">
        <v>5</v>
      </c>
      <c r="C174" s="90"/>
      <c r="D174" s="15">
        <f>SUM(E174:K174)</f>
        <v>8050985</v>
      </c>
      <c r="E174" s="27">
        <v>949760</v>
      </c>
      <c r="F174" s="13">
        <v>1228000</v>
      </c>
      <c r="G174" s="13">
        <v>1205690</v>
      </c>
      <c r="H174" s="72">
        <f>1488792-405700+48428</f>
        <v>1131520</v>
      </c>
      <c r="I174" s="13">
        <v>1178495</v>
      </c>
      <c r="J174" s="13">
        <v>1179328</v>
      </c>
      <c r="K174" s="13">
        <v>1178192</v>
      </c>
      <c r="L174" s="12" t="s">
        <v>52</v>
      </c>
    </row>
    <row r="175" spans="1:13" s="6" customFormat="1" ht="16.5">
      <c r="A175" s="19">
        <v>130</v>
      </c>
      <c r="B175" s="108" t="s">
        <v>22</v>
      </c>
      <c r="C175" s="108"/>
      <c r="D175" s="15">
        <f>SUM(E175:K175)</f>
        <v>0</v>
      </c>
      <c r="E175" s="22">
        <v>0</v>
      </c>
      <c r="F175" s="22">
        <v>0</v>
      </c>
      <c r="G175" s="22">
        <v>0</v>
      </c>
      <c r="H175" s="49">
        <v>0</v>
      </c>
      <c r="I175" s="22">
        <v>0</v>
      </c>
      <c r="J175" s="22">
        <v>0</v>
      </c>
      <c r="K175" s="22">
        <v>0</v>
      </c>
      <c r="L175" s="12" t="s">
        <v>52</v>
      </c>
      <c r="M175" s="69"/>
    </row>
    <row r="176" spans="1:12" ht="16.5">
      <c r="A176" s="84">
        <v>131</v>
      </c>
      <c r="B176" s="104" t="s">
        <v>9</v>
      </c>
      <c r="C176" s="105"/>
      <c r="D176" s="88">
        <f>SUM(E176:K177)</f>
        <v>4303292</v>
      </c>
      <c r="E176" s="88">
        <f>SUM(E178:E181)</f>
        <v>0</v>
      </c>
      <c r="F176" s="88">
        <f aca="true" t="shared" si="59" ref="F176:K176">SUM(F178:F181)</f>
        <v>107434</v>
      </c>
      <c r="G176" s="88">
        <f t="shared" si="59"/>
        <v>760371</v>
      </c>
      <c r="H176" s="89">
        <f t="shared" si="59"/>
        <v>837984</v>
      </c>
      <c r="I176" s="88">
        <f t="shared" si="59"/>
        <v>865458</v>
      </c>
      <c r="J176" s="88">
        <f t="shared" si="59"/>
        <v>867232</v>
      </c>
      <c r="K176" s="88">
        <f t="shared" si="59"/>
        <v>864813</v>
      </c>
      <c r="L176" s="102">
        <v>37.38</v>
      </c>
    </row>
    <row r="177" spans="1:12" ht="72.75" customHeight="1">
      <c r="A177" s="84"/>
      <c r="B177" s="106" t="s">
        <v>59</v>
      </c>
      <c r="C177" s="107"/>
      <c r="D177" s="88"/>
      <c r="E177" s="88"/>
      <c r="F177" s="88"/>
      <c r="G177" s="88"/>
      <c r="H177" s="89"/>
      <c r="I177" s="88"/>
      <c r="J177" s="88"/>
      <c r="K177" s="88"/>
      <c r="L177" s="102"/>
    </row>
    <row r="178" spans="1:12" ht="16.5">
      <c r="A178" s="19">
        <v>132</v>
      </c>
      <c r="B178" s="90" t="s">
        <v>23</v>
      </c>
      <c r="C178" s="90"/>
      <c r="D178" s="15">
        <f>SUM(E178:K178)</f>
        <v>0</v>
      </c>
      <c r="E178" s="13">
        <v>0</v>
      </c>
      <c r="F178" s="13">
        <v>0</v>
      </c>
      <c r="G178" s="13">
        <v>0</v>
      </c>
      <c r="H178" s="47">
        <v>0</v>
      </c>
      <c r="I178" s="13">
        <v>0</v>
      </c>
      <c r="J178" s="13">
        <v>0</v>
      </c>
      <c r="K178" s="13">
        <v>0</v>
      </c>
      <c r="L178" s="12" t="s">
        <v>52</v>
      </c>
    </row>
    <row r="179" spans="1:12" ht="16.5">
      <c r="A179" s="19">
        <v>133</v>
      </c>
      <c r="B179" s="90" t="s">
        <v>6</v>
      </c>
      <c r="C179" s="90"/>
      <c r="D179" s="15">
        <f>SUM(E179:K179)</f>
        <v>0</v>
      </c>
      <c r="E179" s="13">
        <v>0</v>
      </c>
      <c r="F179" s="13">
        <v>0</v>
      </c>
      <c r="G179" s="13">
        <v>0</v>
      </c>
      <c r="H179" s="47">
        <v>0</v>
      </c>
      <c r="I179" s="13">
        <v>0</v>
      </c>
      <c r="J179" s="13">
        <v>0</v>
      </c>
      <c r="K179" s="13">
        <v>0</v>
      </c>
      <c r="L179" s="12" t="s">
        <v>52</v>
      </c>
    </row>
    <row r="180" spans="1:12" ht="16.5">
      <c r="A180" s="19">
        <v>134</v>
      </c>
      <c r="B180" s="90" t="s">
        <v>5</v>
      </c>
      <c r="C180" s="90"/>
      <c r="D180" s="15">
        <f>SUM(E180:K180)</f>
        <v>4303292</v>
      </c>
      <c r="E180" s="13">
        <v>0</v>
      </c>
      <c r="F180" s="13">
        <v>107434</v>
      </c>
      <c r="G180" s="13">
        <v>760371</v>
      </c>
      <c r="H180" s="72">
        <v>837984</v>
      </c>
      <c r="I180" s="13">
        <v>865458</v>
      </c>
      <c r="J180" s="13">
        <v>867232</v>
      </c>
      <c r="K180" s="13">
        <v>864813</v>
      </c>
      <c r="L180" s="12" t="s">
        <v>52</v>
      </c>
    </row>
    <row r="181" spans="1:12" ht="16.5">
      <c r="A181" s="19">
        <v>135</v>
      </c>
      <c r="B181" s="108" t="s">
        <v>22</v>
      </c>
      <c r="C181" s="108"/>
      <c r="D181" s="15">
        <f>SUM(E181:K181)</f>
        <v>0</v>
      </c>
      <c r="E181" s="13">
        <v>0</v>
      </c>
      <c r="F181" s="13">
        <v>0</v>
      </c>
      <c r="G181" s="13">
        <v>0</v>
      </c>
      <c r="H181" s="47">
        <v>0</v>
      </c>
      <c r="I181" s="13">
        <v>0</v>
      </c>
      <c r="J181" s="13">
        <v>0</v>
      </c>
      <c r="K181" s="13">
        <v>0</v>
      </c>
      <c r="L181" s="12" t="s">
        <v>52</v>
      </c>
    </row>
    <row r="182" spans="1:12" ht="16.5">
      <c r="A182" s="84">
        <v>136</v>
      </c>
      <c r="B182" s="104" t="s">
        <v>28</v>
      </c>
      <c r="C182" s="105"/>
      <c r="D182" s="88">
        <f>SUM(E182:K183)</f>
        <v>1879130</v>
      </c>
      <c r="E182" s="88">
        <f aca="true" t="shared" si="60" ref="E182:K182">SUM(E184:E187)</f>
        <v>0</v>
      </c>
      <c r="F182" s="88">
        <f t="shared" si="60"/>
        <v>0</v>
      </c>
      <c r="G182" s="88">
        <f t="shared" si="60"/>
        <v>0</v>
      </c>
      <c r="H182" s="89">
        <f>SUM(H184:H187)</f>
        <v>405700</v>
      </c>
      <c r="I182" s="88">
        <f t="shared" si="60"/>
        <v>490000</v>
      </c>
      <c r="J182" s="88">
        <f t="shared" si="60"/>
        <v>495390</v>
      </c>
      <c r="K182" s="88">
        <f t="shared" si="60"/>
        <v>488040</v>
      </c>
      <c r="L182" s="102">
        <v>37.38</v>
      </c>
    </row>
    <row r="183" spans="1:12" ht="66" customHeight="1">
      <c r="A183" s="84"/>
      <c r="B183" s="106" t="s">
        <v>69</v>
      </c>
      <c r="C183" s="107"/>
      <c r="D183" s="88"/>
      <c r="E183" s="88"/>
      <c r="F183" s="88"/>
      <c r="G183" s="88"/>
      <c r="H183" s="89"/>
      <c r="I183" s="88"/>
      <c r="J183" s="88"/>
      <c r="K183" s="88"/>
      <c r="L183" s="102"/>
    </row>
    <row r="184" spans="1:12" ht="16.5">
      <c r="A184" s="19">
        <v>137</v>
      </c>
      <c r="B184" s="90" t="s">
        <v>23</v>
      </c>
      <c r="C184" s="90"/>
      <c r="D184" s="15">
        <f>SUM(E184:K184)</f>
        <v>0</v>
      </c>
      <c r="E184" s="13">
        <v>0</v>
      </c>
      <c r="F184" s="13">
        <v>0</v>
      </c>
      <c r="G184" s="13">
        <v>0</v>
      </c>
      <c r="H184" s="47">
        <v>0</v>
      </c>
      <c r="I184" s="13">
        <v>0</v>
      </c>
      <c r="J184" s="13">
        <v>0</v>
      </c>
      <c r="K184" s="13">
        <v>0</v>
      </c>
      <c r="L184" s="12" t="s">
        <v>52</v>
      </c>
    </row>
    <row r="185" spans="1:12" ht="16.5">
      <c r="A185" s="19">
        <v>138</v>
      </c>
      <c r="B185" s="90" t="s">
        <v>6</v>
      </c>
      <c r="C185" s="90"/>
      <c r="D185" s="15">
        <f>SUM(E185:K185)</f>
        <v>0</v>
      </c>
      <c r="E185" s="13">
        <v>0</v>
      </c>
      <c r="F185" s="13">
        <v>0</v>
      </c>
      <c r="G185" s="13">
        <v>0</v>
      </c>
      <c r="H185" s="47">
        <v>0</v>
      </c>
      <c r="I185" s="13">
        <v>0</v>
      </c>
      <c r="J185" s="13">
        <v>0</v>
      </c>
      <c r="K185" s="13">
        <v>0</v>
      </c>
      <c r="L185" s="12" t="s">
        <v>52</v>
      </c>
    </row>
    <row r="186" spans="1:12" ht="16.5">
      <c r="A186" s="19">
        <v>139</v>
      </c>
      <c r="B186" s="90" t="s">
        <v>5</v>
      </c>
      <c r="C186" s="90"/>
      <c r="D186" s="15">
        <f>SUM(E186:K186)</f>
        <v>1879130</v>
      </c>
      <c r="E186" s="13">
        <v>0</v>
      </c>
      <c r="F186" s="13">
        <v>0</v>
      </c>
      <c r="G186" s="13">
        <v>0</v>
      </c>
      <c r="H186" s="72">
        <v>405700</v>
      </c>
      <c r="I186" s="13">
        <v>490000</v>
      </c>
      <c r="J186" s="13">
        <v>495390</v>
      </c>
      <c r="K186" s="13">
        <v>488040</v>
      </c>
      <c r="L186" s="12" t="s">
        <v>52</v>
      </c>
    </row>
    <row r="187" spans="1:12" ht="16.5">
      <c r="A187" s="19">
        <v>140</v>
      </c>
      <c r="B187" s="108" t="s">
        <v>22</v>
      </c>
      <c r="C187" s="108"/>
      <c r="D187" s="15">
        <f>SUM(E187:K187)</f>
        <v>0</v>
      </c>
      <c r="E187" s="13">
        <v>0</v>
      </c>
      <c r="F187" s="13">
        <v>0</v>
      </c>
      <c r="G187" s="13">
        <v>0</v>
      </c>
      <c r="H187" s="47">
        <v>0</v>
      </c>
      <c r="I187" s="13">
        <v>0</v>
      </c>
      <c r="J187" s="13">
        <v>0</v>
      </c>
      <c r="K187" s="13">
        <v>0</v>
      </c>
      <c r="L187" s="12" t="s">
        <v>52</v>
      </c>
    </row>
    <row r="188" spans="1:12" ht="15.75" customHeight="1">
      <c r="A188" s="84">
        <v>141</v>
      </c>
      <c r="B188" s="34" t="s">
        <v>28</v>
      </c>
      <c r="C188" s="86">
        <f>SUM(E188:K189)</f>
        <v>192000</v>
      </c>
      <c r="D188" s="86"/>
      <c r="E188" s="86">
        <f>SUM(E190:E193)</f>
        <v>0</v>
      </c>
      <c r="F188" s="86">
        <f aca="true" t="shared" si="61" ref="F188:K188">SUM(F190:F193)</f>
        <v>0</v>
      </c>
      <c r="G188" s="86">
        <f t="shared" si="61"/>
        <v>0</v>
      </c>
      <c r="H188" s="89">
        <f>SUM(H190:H193)</f>
        <v>192000</v>
      </c>
      <c r="I188" s="86">
        <f t="shared" si="61"/>
        <v>0</v>
      </c>
      <c r="J188" s="86">
        <f t="shared" si="61"/>
        <v>0</v>
      </c>
      <c r="K188" s="86">
        <f t="shared" si="61"/>
        <v>0</v>
      </c>
      <c r="L188" s="87" t="s">
        <v>52</v>
      </c>
    </row>
    <row r="189" spans="1:12" ht="154.5" customHeight="1">
      <c r="A189" s="84"/>
      <c r="B189" s="36" t="s">
        <v>76</v>
      </c>
      <c r="C189" s="86"/>
      <c r="D189" s="86"/>
      <c r="E189" s="86"/>
      <c r="F189" s="86"/>
      <c r="G189" s="86"/>
      <c r="H189" s="89"/>
      <c r="I189" s="86"/>
      <c r="J189" s="86"/>
      <c r="K189" s="86"/>
      <c r="L189" s="87"/>
    </row>
    <row r="190" spans="1:12" ht="23.25" customHeight="1">
      <c r="A190" s="84">
        <v>142</v>
      </c>
      <c r="B190" s="83" t="s">
        <v>23</v>
      </c>
      <c r="C190" s="83"/>
      <c r="D190" s="16">
        <f>SUM(E190:K190)</f>
        <v>0</v>
      </c>
      <c r="E190" s="27">
        <v>0</v>
      </c>
      <c r="F190" s="27">
        <v>0</v>
      </c>
      <c r="G190" s="27">
        <v>0</v>
      </c>
      <c r="H190" s="47">
        <v>0</v>
      </c>
      <c r="I190" s="27">
        <v>0</v>
      </c>
      <c r="J190" s="27">
        <v>0</v>
      </c>
      <c r="K190" s="27">
        <v>0</v>
      </c>
      <c r="L190" s="35" t="s">
        <v>52</v>
      </c>
    </row>
    <row r="191" spans="1:13" s="65" customFormat="1" ht="16.5">
      <c r="A191" s="84"/>
      <c r="B191" s="66" t="s">
        <v>6</v>
      </c>
      <c r="C191" s="85">
        <f>SUM(E191:K191)</f>
        <v>134400</v>
      </c>
      <c r="D191" s="85"/>
      <c r="E191" s="63">
        <v>0</v>
      </c>
      <c r="F191" s="63">
        <v>0</v>
      </c>
      <c r="G191" s="63">
        <v>0</v>
      </c>
      <c r="H191" s="64">
        <v>134400</v>
      </c>
      <c r="I191" s="63">
        <v>0</v>
      </c>
      <c r="J191" s="63">
        <v>0</v>
      </c>
      <c r="K191" s="63">
        <v>0</v>
      </c>
      <c r="L191" s="61" t="s">
        <v>52</v>
      </c>
      <c r="M191" s="69"/>
    </row>
    <row r="192" spans="1:25" ht="16.5" customHeight="1">
      <c r="A192" s="84">
        <v>143</v>
      </c>
      <c r="B192" s="37" t="s">
        <v>5</v>
      </c>
      <c r="C192" s="86">
        <f>SUM(E192:K192)</f>
        <v>57600</v>
      </c>
      <c r="D192" s="86"/>
      <c r="E192" s="27">
        <v>0</v>
      </c>
      <c r="F192" s="27">
        <v>0</v>
      </c>
      <c r="G192" s="27">
        <v>0</v>
      </c>
      <c r="H192" s="72">
        <v>57600</v>
      </c>
      <c r="I192" s="27">
        <v>0</v>
      </c>
      <c r="J192" s="27">
        <v>0</v>
      </c>
      <c r="K192" s="27">
        <v>0</v>
      </c>
      <c r="L192" s="35" t="s">
        <v>52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6.5">
      <c r="A193" s="84"/>
      <c r="B193" s="83" t="s">
        <v>22</v>
      </c>
      <c r="C193" s="83"/>
      <c r="D193" s="38">
        <f>SUM(E193:K193)</f>
        <v>0</v>
      </c>
      <c r="E193" s="39">
        <v>0</v>
      </c>
      <c r="F193" s="39">
        <v>0</v>
      </c>
      <c r="G193" s="39">
        <v>0</v>
      </c>
      <c r="H193" s="49">
        <v>0</v>
      </c>
      <c r="I193" s="39">
        <v>0</v>
      </c>
      <c r="J193" s="39">
        <v>0</v>
      </c>
      <c r="K193" s="39">
        <v>0</v>
      </c>
      <c r="L193" s="35" t="s">
        <v>52</v>
      </c>
      <c r="N193" s="123"/>
      <c r="O193" s="124"/>
      <c r="P193" s="124"/>
      <c r="Q193" s="123"/>
      <c r="R193" s="123"/>
      <c r="S193" s="123"/>
      <c r="T193" s="123"/>
      <c r="U193" s="123"/>
      <c r="V193" s="123"/>
      <c r="W193" s="123"/>
      <c r="X193" s="123"/>
      <c r="Y193" s="123"/>
    </row>
    <row r="194" spans="1:25" s="74" customFormat="1" ht="31.5" customHeight="1">
      <c r="A194" s="126" t="s">
        <v>68</v>
      </c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8"/>
      <c r="M194" s="73"/>
      <c r="N194" s="123"/>
      <c r="O194" s="131"/>
      <c r="P194" s="131"/>
      <c r="Q194" s="123"/>
      <c r="R194" s="123"/>
      <c r="S194" s="123"/>
      <c r="T194" s="123"/>
      <c r="U194" s="123"/>
      <c r="V194" s="123"/>
      <c r="W194" s="123"/>
      <c r="X194" s="123"/>
      <c r="Y194" s="123"/>
    </row>
    <row r="195" spans="1:25" ht="16.5">
      <c r="A195" s="12">
        <v>144</v>
      </c>
      <c r="B195" s="116" t="s">
        <v>55</v>
      </c>
      <c r="C195" s="118"/>
      <c r="D195" s="16">
        <f>SUM(E195:K195)</f>
        <v>444894</v>
      </c>
      <c r="E195" s="16">
        <f>SUM(E196:E199)</f>
        <v>181200</v>
      </c>
      <c r="F195" s="16">
        <f aca="true" t="shared" si="62" ref="F195:K195">SUM(F196:F199)</f>
        <v>40000</v>
      </c>
      <c r="G195" s="16">
        <f t="shared" si="62"/>
        <v>54200</v>
      </c>
      <c r="H195" s="48">
        <f>SUM(H196:H199)</f>
        <v>62912</v>
      </c>
      <c r="I195" s="16">
        <f t="shared" si="62"/>
        <v>44273</v>
      </c>
      <c r="J195" s="16">
        <f t="shared" si="62"/>
        <v>44760</v>
      </c>
      <c r="K195" s="16">
        <f t="shared" si="62"/>
        <v>17549</v>
      </c>
      <c r="L195" s="12" t="s">
        <v>4</v>
      </c>
      <c r="N195" s="7"/>
      <c r="O195" s="123"/>
      <c r="P195" s="123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7.25" customHeight="1">
      <c r="A196" s="12">
        <v>145</v>
      </c>
      <c r="B196" s="90" t="s">
        <v>23</v>
      </c>
      <c r="C196" s="90"/>
      <c r="D196" s="16">
        <f>SUM(E196:K196)</f>
        <v>0</v>
      </c>
      <c r="E196" s="13">
        <f>E202</f>
        <v>0</v>
      </c>
      <c r="F196" s="13">
        <f aca="true" t="shared" si="63" ref="F196:K196">F202</f>
        <v>0</v>
      </c>
      <c r="G196" s="13">
        <f t="shared" si="63"/>
        <v>0</v>
      </c>
      <c r="H196" s="47">
        <f t="shared" si="63"/>
        <v>0</v>
      </c>
      <c r="I196" s="13">
        <f t="shared" si="63"/>
        <v>0</v>
      </c>
      <c r="J196" s="13">
        <f t="shared" si="63"/>
        <v>0</v>
      </c>
      <c r="K196" s="13">
        <f t="shared" si="63"/>
        <v>0</v>
      </c>
      <c r="L196" s="12" t="s">
        <v>52</v>
      </c>
      <c r="N196" s="7"/>
      <c r="O196" s="123"/>
      <c r="P196" s="123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>
      <c r="A197" s="12">
        <v>146</v>
      </c>
      <c r="B197" s="90" t="s">
        <v>6</v>
      </c>
      <c r="C197" s="90"/>
      <c r="D197" s="16">
        <f>SUM(E197:K197)</f>
        <v>118200</v>
      </c>
      <c r="E197" s="13">
        <f aca="true" t="shared" si="64" ref="E197:K199">E203</f>
        <v>81200</v>
      </c>
      <c r="F197" s="13">
        <f t="shared" si="64"/>
        <v>0</v>
      </c>
      <c r="G197" s="13">
        <f t="shared" si="64"/>
        <v>15700</v>
      </c>
      <c r="H197" s="47">
        <f t="shared" si="64"/>
        <v>21300</v>
      </c>
      <c r="I197" s="13">
        <f t="shared" si="64"/>
        <v>0</v>
      </c>
      <c r="J197" s="13">
        <f t="shared" si="64"/>
        <v>0</v>
      </c>
      <c r="K197" s="13">
        <f t="shared" si="64"/>
        <v>0</v>
      </c>
      <c r="L197" s="12" t="s">
        <v>52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6.5">
      <c r="A198" s="12">
        <v>147</v>
      </c>
      <c r="B198" s="90" t="s">
        <v>5</v>
      </c>
      <c r="C198" s="90"/>
      <c r="D198" s="16">
        <f>SUM(E198:K198)</f>
        <v>326694</v>
      </c>
      <c r="E198" s="13">
        <f t="shared" si="64"/>
        <v>100000</v>
      </c>
      <c r="F198" s="13">
        <f t="shared" si="64"/>
        <v>40000</v>
      </c>
      <c r="G198" s="13">
        <f t="shared" si="64"/>
        <v>38500</v>
      </c>
      <c r="H198" s="13">
        <f t="shared" si="64"/>
        <v>41612</v>
      </c>
      <c r="I198" s="13">
        <f t="shared" si="64"/>
        <v>44273</v>
      </c>
      <c r="J198" s="13">
        <f t="shared" si="64"/>
        <v>44760</v>
      </c>
      <c r="K198" s="13">
        <f t="shared" si="64"/>
        <v>17549</v>
      </c>
      <c r="L198" s="12" t="s">
        <v>52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12" ht="16.5">
      <c r="A199" s="12">
        <v>148</v>
      </c>
      <c r="B199" s="90" t="s">
        <v>22</v>
      </c>
      <c r="C199" s="90"/>
      <c r="D199" s="16">
        <f>SUM(E199:K199)</f>
        <v>0</v>
      </c>
      <c r="E199" s="13">
        <f t="shared" si="64"/>
        <v>0</v>
      </c>
      <c r="F199" s="13">
        <f t="shared" si="64"/>
        <v>0</v>
      </c>
      <c r="G199" s="13">
        <f t="shared" si="64"/>
        <v>0</v>
      </c>
      <c r="H199" s="47">
        <f t="shared" si="64"/>
        <v>0</v>
      </c>
      <c r="I199" s="13">
        <f t="shared" si="64"/>
        <v>0</v>
      </c>
      <c r="J199" s="13">
        <f t="shared" si="64"/>
        <v>0</v>
      </c>
      <c r="K199" s="13">
        <f t="shared" si="64"/>
        <v>0</v>
      </c>
      <c r="L199" s="12" t="s">
        <v>52</v>
      </c>
    </row>
    <row r="200" spans="1:12" ht="16.5">
      <c r="A200" s="96" t="s">
        <v>7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ht="84" customHeight="1">
      <c r="A201" s="12">
        <v>149</v>
      </c>
      <c r="B201" s="102" t="s">
        <v>7</v>
      </c>
      <c r="C201" s="102"/>
      <c r="D201" s="15">
        <f>SUM(E201:K201)</f>
        <v>444894</v>
      </c>
      <c r="E201" s="15">
        <f>SUM(E202:E205)</f>
        <v>181200</v>
      </c>
      <c r="F201" s="15">
        <f aca="true" t="shared" si="65" ref="F201:K201">SUM(F202:F205)</f>
        <v>40000</v>
      </c>
      <c r="G201" s="15">
        <f t="shared" si="65"/>
        <v>54200</v>
      </c>
      <c r="H201" s="48">
        <f>SUM(H202:H205)</f>
        <v>62912</v>
      </c>
      <c r="I201" s="15">
        <f t="shared" si="65"/>
        <v>44273</v>
      </c>
      <c r="J201" s="15">
        <f t="shared" si="65"/>
        <v>44760</v>
      </c>
      <c r="K201" s="15">
        <f t="shared" si="65"/>
        <v>17549</v>
      </c>
      <c r="L201" s="12" t="s">
        <v>52</v>
      </c>
    </row>
    <row r="202" spans="1:12" ht="16.5">
      <c r="A202" s="12">
        <v>150</v>
      </c>
      <c r="B202" s="90" t="s">
        <v>23</v>
      </c>
      <c r="C202" s="90"/>
      <c r="D202" s="15">
        <f>SUM(E202:K202)</f>
        <v>0</v>
      </c>
      <c r="E202" s="13">
        <f>E208+E214+E220+E226</f>
        <v>0</v>
      </c>
      <c r="F202" s="13">
        <f aca="true" t="shared" si="66" ref="F202:K202">F208+F214+F220+F226</f>
        <v>0</v>
      </c>
      <c r="G202" s="13">
        <f t="shared" si="66"/>
        <v>0</v>
      </c>
      <c r="H202" s="47">
        <f t="shared" si="66"/>
        <v>0</v>
      </c>
      <c r="I202" s="13">
        <f t="shared" si="66"/>
        <v>0</v>
      </c>
      <c r="J202" s="13">
        <f t="shared" si="66"/>
        <v>0</v>
      </c>
      <c r="K202" s="13">
        <f t="shared" si="66"/>
        <v>0</v>
      </c>
      <c r="L202" s="12" t="s">
        <v>52</v>
      </c>
    </row>
    <row r="203" spans="1:12" ht="16.5">
      <c r="A203" s="12">
        <v>151</v>
      </c>
      <c r="B203" s="90" t="s">
        <v>6</v>
      </c>
      <c r="C203" s="90"/>
      <c r="D203" s="15">
        <f>SUM(E203:K203)</f>
        <v>118200</v>
      </c>
      <c r="E203" s="13">
        <f aca="true" t="shared" si="67" ref="E203:K203">E209+E215+E221+E227</f>
        <v>81200</v>
      </c>
      <c r="F203" s="13">
        <f t="shared" si="67"/>
        <v>0</v>
      </c>
      <c r="G203" s="13">
        <f t="shared" si="67"/>
        <v>15700</v>
      </c>
      <c r="H203" s="51">
        <f t="shared" si="67"/>
        <v>21300</v>
      </c>
      <c r="I203" s="13">
        <f t="shared" si="67"/>
        <v>0</v>
      </c>
      <c r="J203" s="13">
        <f t="shared" si="67"/>
        <v>0</v>
      </c>
      <c r="K203" s="13">
        <f t="shared" si="67"/>
        <v>0</v>
      </c>
      <c r="L203" s="12" t="s">
        <v>52</v>
      </c>
    </row>
    <row r="204" spans="1:12" ht="16.5">
      <c r="A204" s="12">
        <v>152</v>
      </c>
      <c r="B204" s="90" t="s">
        <v>5</v>
      </c>
      <c r="C204" s="90"/>
      <c r="D204" s="15">
        <f>SUM(E204:K204)</f>
        <v>326694</v>
      </c>
      <c r="E204" s="13">
        <f aca="true" t="shared" si="68" ref="E204:K204">E210+E216+E222+E228</f>
        <v>100000</v>
      </c>
      <c r="F204" s="13">
        <f t="shared" si="68"/>
        <v>40000</v>
      </c>
      <c r="G204" s="13">
        <f t="shared" si="68"/>
        <v>38500</v>
      </c>
      <c r="H204" s="47">
        <f t="shared" si="68"/>
        <v>41612</v>
      </c>
      <c r="I204" s="13">
        <f t="shared" si="68"/>
        <v>44273</v>
      </c>
      <c r="J204" s="13">
        <f t="shared" si="68"/>
        <v>44760</v>
      </c>
      <c r="K204" s="13">
        <f t="shared" si="68"/>
        <v>17549</v>
      </c>
      <c r="L204" s="12" t="s">
        <v>52</v>
      </c>
    </row>
    <row r="205" spans="1:12" ht="16.5">
      <c r="A205" s="12">
        <v>153</v>
      </c>
      <c r="B205" s="108" t="s">
        <v>22</v>
      </c>
      <c r="C205" s="108"/>
      <c r="D205" s="15">
        <f>SUM(E205:K205)</f>
        <v>0</v>
      </c>
      <c r="E205" s="13">
        <f aca="true" t="shared" si="69" ref="E205:K205">E211+E217+E223+E229</f>
        <v>0</v>
      </c>
      <c r="F205" s="13">
        <f t="shared" si="69"/>
        <v>0</v>
      </c>
      <c r="G205" s="13">
        <f t="shared" si="69"/>
        <v>0</v>
      </c>
      <c r="H205" s="47">
        <f t="shared" si="69"/>
        <v>0</v>
      </c>
      <c r="I205" s="13">
        <f t="shared" si="69"/>
        <v>0</v>
      </c>
      <c r="J205" s="13">
        <f t="shared" si="69"/>
        <v>0</v>
      </c>
      <c r="K205" s="13">
        <f t="shared" si="69"/>
        <v>0</v>
      </c>
      <c r="L205" s="12" t="s">
        <v>52</v>
      </c>
    </row>
    <row r="206" spans="1:12" ht="16.5">
      <c r="A206" s="84">
        <v>154</v>
      </c>
      <c r="B206" s="104" t="s">
        <v>27</v>
      </c>
      <c r="C206" s="105"/>
      <c r="D206" s="88">
        <f>SUM(E206:K207)</f>
        <v>181481</v>
      </c>
      <c r="E206" s="88">
        <f aca="true" t="shared" si="70" ref="E206:K206">SUM(E208:E211)</f>
        <v>50200</v>
      </c>
      <c r="F206" s="88">
        <f t="shared" si="70"/>
        <v>40000</v>
      </c>
      <c r="G206" s="88">
        <f t="shared" si="70"/>
        <v>15600</v>
      </c>
      <c r="H206" s="89">
        <f t="shared" si="70"/>
        <v>22700</v>
      </c>
      <c r="I206" s="88">
        <f t="shared" si="70"/>
        <v>17619</v>
      </c>
      <c r="J206" s="88">
        <f t="shared" si="70"/>
        <v>17813</v>
      </c>
      <c r="K206" s="88">
        <f t="shared" si="70"/>
        <v>17549</v>
      </c>
      <c r="L206" s="102" t="s">
        <v>73</v>
      </c>
    </row>
    <row r="207" spans="1:12" ht="165.75" customHeight="1">
      <c r="A207" s="84"/>
      <c r="B207" s="106" t="s">
        <v>62</v>
      </c>
      <c r="C207" s="107"/>
      <c r="D207" s="88"/>
      <c r="E207" s="88"/>
      <c r="F207" s="88"/>
      <c r="G207" s="88"/>
      <c r="H207" s="89"/>
      <c r="I207" s="88"/>
      <c r="J207" s="88"/>
      <c r="K207" s="88"/>
      <c r="L207" s="102"/>
    </row>
    <row r="208" spans="1:12" ht="16.5">
      <c r="A208" s="84">
        <v>155</v>
      </c>
      <c r="B208" s="90" t="s">
        <v>23</v>
      </c>
      <c r="C208" s="90"/>
      <c r="D208" s="15">
        <f>SUM(E208:K208)</f>
        <v>0</v>
      </c>
      <c r="E208" s="13">
        <v>0</v>
      </c>
      <c r="F208" s="13">
        <v>0</v>
      </c>
      <c r="G208" s="13">
        <v>0</v>
      </c>
      <c r="H208" s="47">
        <v>0</v>
      </c>
      <c r="I208" s="13">
        <v>0</v>
      </c>
      <c r="J208" s="13">
        <v>0</v>
      </c>
      <c r="K208" s="13">
        <v>0</v>
      </c>
      <c r="L208" s="12" t="s">
        <v>52</v>
      </c>
    </row>
    <row r="209" spans="1:12" ht="16.5">
      <c r="A209" s="84"/>
      <c r="B209" s="90" t="s">
        <v>6</v>
      </c>
      <c r="C209" s="90"/>
      <c r="D209" s="15">
        <f>SUM(E209:K209)</f>
        <v>32100</v>
      </c>
      <c r="E209" s="13">
        <v>16600</v>
      </c>
      <c r="F209" s="13">
        <v>0</v>
      </c>
      <c r="G209" s="13">
        <v>7800</v>
      </c>
      <c r="H209" s="51">
        <v>7700</v>
      </c>
      <c r="I209" s="13">
        <v>0</v>
      </c>
      <c r="J209" s="13">
        <v>0</v>
      </c>
      <c r="K209" s="13">
        <v>0</v>
      </c>
      <c r="L209" s="12" t="s">
        <v>52</v>
      </c>
    </row>
    <row r="210" spans="1:12" ht="16.5">
      <c r="A210" s="84">
        <v>156</v>
      </c>
      <c r="B210" s="90" t="s">
        <v>5</v>
      </c>
      <c r="C210" s="90"/>
      <c r="D210" s="15">
        <f>SUM(E210:K210)</f>
        <v>149381</v>
      </c>
      <c r="E210" s="13">
        <v>33600</v>
      </c>
      <c r="F210" s="13">
        <v>40000</v>
      </c>
      <c r="G210" s="13">
        <v>7800</v>
      </c>
      <c r="H210" s="47">
        <v>15000</v>
      </c>
      <c r="I210" s="13">
        <v>17619</v>
      </c>
      <c r="J210" s="13">
        <v>17813</v>
      </c>
      <c r="K210" s="13">
        <v>17549</v>
      </c>
      <c r="L210" s="12" t="s">
        <v>52</v>
      </c>
    </row>
    <row r="211" spans="1:12" ht="16.5">
      <c r="A211" s="84"/>
      <c r="B211" s="90" t="s">
        <v>22</v>
      </c>
      <c r="C211" s="90"/>
      <c r="D211" s="15">
        <f>SUM(E211:K211)</f>
        <v>0</v>
      </c>
      <c r="E211" s="13">
        <v>0</v>
      </c>
      <c r="F211" s="13">
        <v>0</v>
      </c>
      <c r="G211" s="13">
        <v>0</v>
      </c>
      <c r="H211" s="47">
        <v>0</v>
      </c>
      <c r="I211" s="13">
        <v>0</v>
      </c>
      <c r="J211" s="13">
        <v>0</v>
      </c>
      <c r="K211" s="13">
        <v>0</v>
      </c>
      <c r="L211" s="12" t="s">
        <v>52</v>
      </c>
    </row>
    <row r="212" spans="1:12" ht="16.5">
      <c r="A212" s="84">
        <v>157</v>
      </c>
      <c r="B212" s="104" t="s">
        <v>9</v>
      </c>
      <c r="C212" s="105"/>
      <c r="D212" s="88">
        <f>SUM(E212:K213)</f>
        <v>142813</v>
      </c>
      <c r="E212" s="88">
        <f aca="true" t="shared" si="71" ref="E212:K212">SUM(E214:E217)</f>
        <v>33200</v>
      </c>
      <c r="F212" s="88">
        <f t="shared" si="71"/>
        <v>0</v>
      </c>
      <c r="G212" s="88">
        <f t="shared" si="71"/>
        <v>15800</v>
      </c>
      <c r="H212" s="89">
        <f t="shared" si="71"/>
        <v>40212</v>
      </c>
      <c r="I212" s="88">
        <f t="shared" si="71"/>
        <v>26654</v>
      </c>
      <c r="J212" s="88">
        <f t="shared" si="71"/>
        <v>26947</v>
      </c>
      <c r="K212" s="88">
        <f t="shared" si="71"/>
        <v>0</v>
      </c>
      <c r="L212" s="102" t="s">
        <v>73</v>
      </c>
    </row>
    <row r="213" spans="1:12" ht="186" customHeight="1">
      <c r="A213" s="84"/>
      <c r="B213" s="106" t="s">
        <v>63</v>
      </c>
      <c r="C213" s="107"/>
      <c r="D213" s="88"/>
      <c r="E213" s="88"/>
      <c r="F213" s="88"/>
      <c r="G213" s="88"/>
      <c r="H213" s="89"/>
      <c r="I213" s="88"/>
      <c r="J213" s="88"/>
      <c r="K213" s="88"/>
      <c r="L213" s="102"/>
    </row>
    <row r="214" spans="1:12" ht="16.5">
      <c r="A214" s="19">
        <v>158</v>
      </c>
      <c r="B214" s="90" t="s">
        <v>23</v>
      </c>
      <c r="C214" s="90"/>
      <c r="D214" s="15">
        <f>SUM(E214:K214)</f>
        <v>0</v>
      </c>
      <c r="E214" s="13">
        <v>0</v>
      </c>
      <c r="F214" s="13">
        <v>0</v>
      </c>
      <c r="G214" s="13">
        <v>0</v>
      </c>
      <c r="H214" s="47">
        <v>0</v>
      </c>
      <c r="I214" s="13">
        <v>0</v>
      </c>
      <c r="J214" s="13">
        <v>0</v>
      </c>
      <c r="K214" s="13">
        <v>0</v>
      </c>
      <c r="L214" s="12" t="s">
        <v>52</v>
      </c>
    </row>
    <row r="215" spans="1:12" ht="16.5">
      <c r="A215" s="19">
        <v>159</v>
      </c>
      <c r="B215" s="90" t="s">
        <v>6</v>
      </c>
      <c r="C215" s="90"/>
      <c r="D215" s="15">
        <f>SUM(E215:K215)</f>
        <v>38100</v>
      </c>
      <c r="E215" s="13">
        <v>16600</v>
      </c>
      <c r="F215" s="13">
        <v>0</v>
      </c>
      <c r="G215" s="13">
        <v>7900</v>
      </c>
      <c r="H215" s="51">
        <v>13600</v>
      </c>
      <c r="I215" s="13">
        <v>0</v>
      </c>
      <c r="J215" s="13">
        <v>0</v>
      </c>
      <c r="K215" s="13">
        <v>0</v>
      </c>
      <c r="L215" s="12" t="s">
        <v>52</v>
      </c>
    </row>
    <row r="216" spans="1:12" ht="16.5">
      <c r="A216" s="19">
        <v>160</v>
      </c>
      <c r="B216" s="90" t="s">
        <v>5</v>
      </c>
      <c r="C216" s="90"/>
      <c r="D216" s="15">
        <f>SUM(E216:K216)</f>
        <v>104713</v>
      </c>
      <c r="E216" s="13">
        <v>16600</v>
      </c>
      <c r="F216" s="13">
        <v>0</v>
      </c>
      <c r="G216" s="13">
        <v>7900</v>
      </c>
      <c r="H216" s="47">
        <v>26612</v>
      </c>
      <c r="I216" s="13">
        <v>26654</v>
      </c>
      <c r="J216" s="13">
        <v>26947</v>
      </c>
      <c r="K216" s="13">
        <v>0</v>
      </c>
      <c r="L216" s="12" t="s">
        <v>52</v>
      </c>
    </row>
    <row r="217" spans="1:12" ht="16.5">
      <c r="A217" s="19">
        <v>161</v>
      </c>
      <c r="B217" s="90" t="s">
        <v>22</v>
      </c>
      <c r="C217" s="90"/>
      <c r="D217" s="15">
        <f>SUM(E217:K217)</f>
        <v>0</v>
      </c>
      <c r="E217" s="13">
        <v>0</v>
      </c>
      <c r="F217" s="13">
        <v>0</v>
      </c>
      <c r="G217" s="13">
        <v>0</v>
      </c>
      <c r="H217" s="47">
        <v>0</v>
      </c>
      <c r="I217" s="13">
        <v>0</v>
      </c>
      <c r="J217" s="13">
        <v>0</v>
      </c>
      <c r="K217" s="13">
        <v>0</v>
      </c>
      <c r="L217" s="12" t="s">
        <v>52</v>
      </c>
    </row>
    <row r="218" spans="1:12" ht="16.5">
      <c r="A218" s="84">
        <v>162</v>
      </c>
      <c r="B218" s="104" t="s">
        <v>28</v>
      </c>
      <c r="C218" s="105"/>
      <c r="D218" s="88">
        <f>SUM(E218:K219)</f>
        <v>97800</v>
      </c>
      <c r="E218" s="88">
        <f aca="true" t="shared" si="72" ref="E218:K218">SUM(E220:E223)</f>
        <v>97800</v>
      </c>
      <c r="F218" s="88">
        <f t="shared" si="72"/>
        <v>0</v>
      </c>
      <c r="G218" s="88">
        <f t="shared" si="72"/>
        <v>0</v>
      </c>
      <c r="H218" s="89">
        <f t="shared" si="72"/>
        <v>0</v>
      </c>
      <c r="I218" s="88">
        <f t="shared" si="72"/>
        <v>0</v>
      </c>
      <c r="J218" s="88">
        <f t="shared" si="72"/>
        <v>0</v>
      </c>
      <c r="K218" s="88">
        <f t="shared" si="72"/>
        <v>0</v>
      </c>
      <c r="L218" s="102" t="s">
        <v>73</v>
      </c>
    </row>
    <row r="219" spans="1:12" ht="111" customHeight="1">
      <c r="A219" s="84"/>
      <c r="B219" s="106" t="s">
        <v>57</v>
      </c>
      <c r="C219" s="107"/>
      <c r="D219" s="88"/>
      <c r="E219" s="88"/>
      <c r="F219" s="88"/>
      <c r="G219" s="88"/>
      <c r="H219" s="89"/>
      <c r="I219" s="88"/>
      <c r="J219" s="88"/>
      <c r="K219" s="88"/>
      <c r="L219" s="102"/>
    </row>
    <row r="220" spans="1:12" ht="16.5">
      <c r="A220" s="19">
        <v>163</v>
      </c>
      <c r="B220" s="90" t="s">
        <v>23</v>
      </c>
      <c r="C220" s="90"/>
      <c r="D220" s="15">
        <f>SUM(E220:K220)</f>
        <v>0</v>
      </c>
      <c r="E220" s="13">
        <v>0</v>
      </c>
      <c r="F220" s="13">
        <v>0</v>
      </c>
      <c r="G220" s="13">
        <v>0</v>
      </c>
      <c r="H220" s="47">
        <v>0</v>
      </c>
      <c r="I220" s="13">
        <v>0</v>
      </c>
      <c r="J220" s="13">
        <v>0</v>
      </c>
      <c r="K220" s="13">
        <v>0</v>
      </c>
      <c r="L220" s="12" t="s">
        <v>52</v>
      </c>
    </row>
    <row r="221" spans="1:12" ht="16.5">
      <c r="A221" s="19">
        <v>164</v>
      </c>
      <c r="B221" s="90" t="s">
        <v>6</v>
      </c>
      <c r="C221" s="90"/>
      <c r="D221" s="15">
        <f>SUM(E221:K221)</f>
        <v>48000</v>
      </c>
      <c r="E221" s="13">
        <v>48000</v>
      </c>
      <c r="F221" s="13">
        <v>0</v>
      </c>
      <c r="G221" s="13">
        <v>0</v>
      </c>
      <c r="H221" s="47">
        <v>0</v>
      </c>
      <c r="I221" s="13">
        <v>0</v>
      </c>
      <c r="J221" s="13">
        <v>0</v>
      </c>
      <c r="K221" s="13">
        <v>0</v>
      </c>
      <c r="L221" s="12" t="s">
        <v>52</v>
      </c>
    </row>
    <row r="222" spans="1:12" ht="16.5">
      <c r="A222" s="19">
        <v>165</v>
      </c>
      <c r="B222" s="90" t="s">
        <v>5</v>
      </c>
      <c r="C222" s="90"/>
      <c r="D222" s="15">
        <f>SUM(E222:K222)</f>
        <v>49800</v>
      </c>
      <c r="E222" s="13">
        <v>49800</v>
      </c>
      <c r="F222" s="13">
        <v>0</v>
      </c>
      <c r="G222" s="13">
        <v>0</v>
      </c>
      <c r="H222" s="47">
        <v>0</v>
      </c>
      <c r="I222" s="13">
        <v>0</v>
      </c>
      <c r="J222" s="13">
        <v>0</v>
      </c>
      <c r="K222" s="13">
        <v>0</v>
      </c>
      <c r="L222" s="12" t="s">
        <v>52</v>
      </c>
    </row>
    <row r="223" spans="1:12" ht="16.5">
      <c r="A223" s="19">
        <v>166</v>
      </c>
      <c r="B223" s="90" t="s">
        <v>22</v>
      </c>
      <c r="C223" s="90"/>
      <c r="D223" s="15">
        <f>SUM(E223:K223)</f>
        <v>0</v>
      </c>
      <c r="E223" s="13">
        <v>0</v>
      </c>
      <c r="F223" s="13">
        <v>0</v>
      </c>
      <c r="G223" s="13">
        <v>0</v>
      </c>
      <c r="H223" s="47">
        <v>0</v>
      </c>
      <c r="I223" s="13">
        <v>0</v>
      </c>
      <c r="J223" s="13">
        <v>0</v>
      </c>
      <c r="K223" s="13">
        <v>0</v>
      </c>
      <c r="L223" s="12" t="s">
        <v>52</v>
      </c>
    </row>
    <row r="224" spans="1:12" ht="26.25" customHeight="1">
      <c r="A224" s="84">
        <v>167</v>
      </c>
      <c r="B224" s="104" t="s">
        <v>11</v>
      </c>
      <c r="C224" s="105"/>
      <c r="D224" s="88">
        <f>SUM(E224:K225)</f>
        <v>22800</v>
      </c>
      <c r="E224" s="88">
        <f aca="true" t="shared" si="73" ref="E224:K224">SUM(E226:E229)</f>
        <v>0</v>
      </c>
      <c r="F224" s="88">
        <f t="shared" si="73"/>
        <v>0</v>
      </c>
      <c r="G224" s="88">
        <f t="shared" si="73"/>
        <v>22800</v>
      </c>
      <c r="H224" s="89">
        <f t="shared" si="73"/>
        <v>0</v>
      </c>
      <c r="I224" s="88">
        <f t="shared" si="73"/>
        <v>0</v>
      </c>
      <c r="J224" s="88">
        <f t="shared" si="73"/>
        <v>0</v>
      </c>
      <c r="K224" s="88">
        <f t="shared" si="73"/>
        <v>0</v>
      </c>
      <c r="L224" s="102" t="s">
        <v>73</v>
      </c>
    </row>
    <row r="225" spans="1:12" ht="132" customHeight="1">
      <c r="A225" s="84"/>
      <c r="B225" s="106" t="s">
        <v>56</v>
      </c>
      <c r="C225" s="107"/>
      <c r="D225" s="88"/>
      <c r="E225" s="88"/>
      <c r="F225" s="88"/>
      <c r="G225" s="88"/>
      <c r="H225" s="89"/>
      <c r="I225" s="88"/>
      <c r="J225" s="88"/>
      <c r="K225" s="88"/>
      <c r="L225" s="102"/>
    </row>
    <row r="226" spans="1:12" ht="16.5">
      <c r="A226" s="19">
        <v>168</v>
      </c>
      <c r="B226" s="90" t="s">
        <v>23</v>
      </c>
      <c r="C226" s="90"/>
      <c r="D226" s="15">
        <f>SUM(E226:K226)</f>
        <v>0</v>
      </c>
      <c r="E226" s="13">
        <v>0</v>
      </c>
      <c r="F226" s="13">
        <v>0</v>
      </c>
      <c r="G226" s="13">
        <v>0</v>
      </c>
      <c r="H226" s="47">
        <v>0</v>
      </c>
      <c r="I226" s="13">
        <v>0</v>
      </c>
      <c r="J226" s="13">
        <v>0</v>
      </c>
      <c r="K226" s="13">
        <v>0</v>
      </c>
      <c r="L226" s="12" t="s">
        <v>52</v>
      </c>
    </row>
    <row r="227" spans="1:12" ht="16.5">
      <c r="A227" s="19">
        <v>169</v>
      </c>
      <c r="B227" s="90" t="s">
        <v>6</v>
      </c>
      <c r="C227" s="90"/>
      <c r="D227" s="15">
        <f>SUM(E227:K227)</f>
        <v>0</v>
      </c>
      <c r="E227" s="13">
        <v>0</v>
      </c>
      <c r="F227" s="13">
        <v>0</v>
      </c>
      <c r="G227" s="13">
        <v>0</v>
      </c>
      <c r="H227" s="47">
        <v>0</v>
      </c>
      <c r="I227" s="13">
        <v>0</v>
      </c>
      <c r="J227" s="13">
        <v>0</v>
      </c>
      <c r="K227" s="13">
        <v>0</v>
      </c>
      <c r="L227" s="12" t="s">
        <v>52</v>
      </c>
    </row>
    <row r="228" spans="1:12" ht="16.5">
      <c r="A228" s="19">
        <v>170</v>
      </c>
      <c r="B228" s="90" t="s">
        <v>5</v>
      </c>
      <c r="C228" s="90"/>
      <c r="D228" s="15">
        <f>SUM(E228:K228)</f>
        <v>22800</v>
      </c>
      <c r="E228" s="13">
        <v>0</v>
      </c>
      <c r="F228" s="13">
        <v>0</v>
      </c>
      <c r="G228" s="13">
        <v>22800</v>
      </c>
      <c r="H228" s="47">
        <v>0</v>
      </c>
      <c r="I228" s="13">
        <v>0</v>
      </c>
      <c r="J228" s="13">
        <v>0</v>
      </c>
      <c r="K228" s="13">
        <v>0</v>
      </c>
      <c r="L228" s="12" t="s">
        <v>52</v>
      </c>
    </row>
    <row r="229" spans="1:12" ht="16.5">
      <c r="A229" s="19">
        <v>171</v>
      </c>
      <c r="B229" s="90" t="s">
        <v>22</v>
      </c>
      <c r="C229" s="90"/>
      <c r="D229" s="15">
        <f>SUM(E229:K229)</f>
        <v>0</v>
      </c>
      <c r="E229" s="13">
        <v>0</v>
      </c>
      <c r="F229" s="13">
        <v>0</v>
      </c>
      <c r="G229" s="13">
        <v>0</v>
      </c>
      <c r="H229" s="47">
        <v>0</v>
      </c>
      <c r="I229" s="13">
        <v>0</v>
      </c>
      <c r="J229" s="13">
        <v>0</v>
      </c>
      <c r="K229" s="13">
        <v>0</v>
      </c>
      <c r="L229" s="12" t="s">
        <v>52</v>
      </c>
    </row>
    <row r="230" spans="1:12" ht="17.25">
      <c r="A230" s="28"/>
      <c r="B230" s="28"/>
      <c r="C230" s="28"/>
      <c r="D230" s="28"/>
      <c r="E230" s="28"/>
      <c r="F230" s="28"/>
      <c r="G230" s="28"/>
      <c r="H230" s="52"/>
      <c r="I230" s="28"/>
      <c r="J230" s="28"/>
      <c r="K230" s="28"/>
      <c r="L230" s="28"/>
    </row>
    <row r="231" spans="1:12" ht="15">
      <c r="A231" s="2"/>
      <c r="B231" s="2"/>
      <c r="C231" s="2"/>
      <c r="D231" s="2"/>
      <c r="E231" s="2"/>
      <c r="F231" s="2"/>
      <c r="G231" s="2"/>
      <c r="H231" s="53"/>
      <c r="I231" s="2"/>
      <c r="J231" s="2"/>
      <c r="K231" s="2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53"/>
      <c r="I232" s="2"/>
      <c r="J232" s="2"/>
      <c r="K232" s="2"/>
      <c r="L232" s="2"/>
    </row>
    <row r="233" spans="1:12" ht="15">
      <c r="A233" s="1"/>
      <c r="B233" s="123"/>
      <c r="C233" s="123"/>
      <c r="D233" s="1"/>
      <c r="E233" s="1"/>
      <c r="F233" s="1"/>
      <c r="G233" s="1"/>
      <c r="H233" s="54"/>
      <c r="I233" s="1"/>
      <c r="J233" s="1"/>
      <c r="K233" s="1"/>
      <c r="L233" s="1"/>
    </row>
    <row r="234" spans="1:12" ht="15">
      <c r="A234" s="1"/>
      <c r="B234" s="123"/>
      <c r="C234" s="123"/>
      <c r="D234" s="1"/>
      <c r="E234" s="1"/>
      <c r="F234" s="1"/>
      <c r="G234" s="1"/>
      <c r="H234" s="54"/>
      <c r="I234" s="1"/>
      <c r="J234" s="1"/>
      <c r="K234" s="1"/>
      <c r="L234" s="1"/>
    </row>
    <row r="235" spans="1:12" ht="15">
      <c r="A235" s="1"/>
      <c r="B235" s="123"/>
      <c r="C235" s="123"/>
      <c r="D235" s="1"/>
      <c r="E235" s="1"/>
      <c r="F235" s="1"/>
      <c r="G235" s="1"/>
      <c r="H235" s="54"/>
      <c r="I235" s="1"/>
      <c r="J235" s="1"/>
      <c r="K235" s="1"/>
      <c r="L235" s="1"/>
    </row>
    <row r="236" spans="1:12" ht="15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1:12" ht="15">
      <c r="A237" s="1"/>
      <c r="B237" s="123"/>
      <c r="C237" s="123"/>
      <c r="D237" s="1"/>
      <c r="E237" s="1"/>
      <c r="F237" s="1"/>
      <c r="G237" s="1"/>
      <c r="H237" s="54"/>
      <c r="I237" s="1"/>
      <c r="J237" s="1"/>
      <c r="K237" s="1"/>
      <c r="L237" s="1"/>
    </row>
    <row r="238" spans="1:12" ht="15">
      <c r="A238" s="1"/>
      <c r="B238" s="123"/>
      <c r="C238" s="123"/>
      <c r="D238" s="1"/>
      <c r="E238" s="1"/>
      <c r="F238" s="1"/>
      <c r="G238" s="1"/>
      <c r="H238" s="54"/>
      <c r="I238" s="1"/>
      <c r="J238" s="1"/>
      <c r="K238" s="1"/>
      <c r="L238" s="1"/>
    </row>
    <row r="239" spans="1:12" ht="15">
      <c r="A239" s="1"/>
      <c r="B239" s="123"/>
      <c r="C239" s="123"/>
      <c r="D239" s="1"/>
      <c r="E239" s="1"/>
      <c r="F239" s="1"/>
      <c r="G239" s="1"/>
      <c r="H239" s="54"/>
      <c r="I239" s="1"/>
      <c r="J239" s="1"/>
      <c r="K239" s="1"/>
      <c r="L239" s="1"/>
    </row>
    <row r="240" spans="1:12" ht="15">
      <c r="A240" s="1"/>
      <c r="B240" s="123"/>
      <c r="C240" s="123"/>
      <c r="D240" s="1"/>
      <c r="E240" s="1"/>
      <c r="F240" s="1"/>
      <c r="G240" s="1"/>
      <c r="H240" s="54"/>
      <c r="I240" s="1"/>
      <c r="J240" s="1"/>
      <c r="K240" s="1"/>
      <c r="L240" s="1"/>
    </row>
    <row r="241" spans="1:12" ht="15">
      <c r="A241" s="1"/>
      <c r="B241" s="123"/>
      <c r="C241" s="123"/>
      <c r="D241" s="1"/>
      <c r="E241" s="1"/>
      <c r="F241" s="1"/>
      <c r="G241" s="1"/>
      <c r="H241" s="54"/>
      <c r="I241" s="1"/>
      <c r="J241" s="1"/>
      <c r="K241" s="1"/>
      <c r="L241" s="1"/>
    </row>
    <row r="242" spans="1:12" ht="15">
      <c r="A242" s="123"/>
      <c r="B242" s="124"/>
      <c r="C242" s="124"/>
      <c r="D242" s="123"/>
      <c r="E242" s="123"/>
      <c r="F242" s="123"/>
      <c r="G242" s="123"/>
      <c r="H242" s="125"/>
      <c r="I242" s="123"/>
      <c r="J242" s="123"/>
      <c r="K242" s="123"/>
      <c r="L242" s="123"/>
    </row>
    <row r="243" spans="1:12" ht="15">
      <c r="A243" s="123"/>
      <c r="B243" s="123"/>
      <c r="C243" s="123"/>
      <c r="D243" s="123"/>
      <c r="E243" s="123"/>
      <c r="F243" s="123"/>
      <c r="G243" s="123"/>
      <c r="H243" s="125"/>
      <c r="I243" s="123"/>
      <c r="J243" s="123"/>
      <c r="K243" s="123"/>
      <c r="L243" s="123"/>
    </row>
    <row r="244" spans="1:12" ht="15">
      <c r="A244" s="7"/>
      <c r="B244" s="123"/>
      <c r="C244" s="123"/>
      <c r="D244" s="1"/>
      <c r="E244" s="1"/>
      <c r="F244" s="1"/>
      <c r="G244" s="1"/>
      <c r="H244" s="54"/>
      <c r="I244" s="1"/>
      <c r="J244" s="1"/>
      <c r="K244" s="1"/>
      <c r="L244" s="1"/>
    </row>
    <row r="245" spans="1:12" ht="15">
      <c r="A245" s="7"/>
      <c r="B245" s="123"/>
      <c r="C245" s="123"/>
      <c r="D245" s="1"/>
      <c r="E245" s="1"/>
      <c r="F245" s="1"/>
      <c r="G245" s="1"/>
      <c r="H245" s="54"/>
      <c r="I245" s="1"/>
      <c r="J245" s="1"/>
      <c r="K245" s="1"/>
      <c r="L245" s="1"/>
    </row>
    <row r="246" spans="1:12" ht="15">
      <c r="A246" s="3"/>
      <c r="B246" s="8"/>
      <c r="C246" s="3"/>
      <c r="D246" s="3"/>
      <c r="E246" s="3"/>
      <c r="F246" s="3"/>
      <c r="G246" s="3"/>
      <c r="H246" s="55"/>
      <c r="I246" s="3"/>
      <c r="J246" s="3"/>
      <c r="K246" s="3"/>
      <c r="L246" s="3"/>
    </row>
  </sheetData>
  <sheetProtection/>
  <mergeCells count="447">
    <mergeCell ref="B183:C183"/>
    <mergeCell ref="B184:C184"/>
    <mergeCell ref="L56:L57"/>
    <mergeCell ref="B58:C58"/>
    <mergeCell ref="L27:L28"/>
    <mergeCell ref="K98:K99"/>
    <mergeCell ref="K86:K87"/>
    <mergeCell ref="B84:C84"/>
    <mergeCell ref="B82:C82"/>
    <mergeCell ref="B76:C76"/>
    <mergeCell ref="J56:J57"/>
    <mergeCell ref="K56:K57"/>
    <mergeCell ref="J50:J51"/>
    <mergeCell ref="B185:C185"/>
    <mergeCell ref="B186:C186"/>
    <mergeCell ref="G182:G183"/>
    <mergeCell ref="H182:H183"/>
    <mergeCell ref="I182:I183"/>
    <mergeCell ref="E182:E183"/>
    <mergeCell ref="F182:F183"/>
    <mergeCell ref="H1:L1"/>
    <mergeCell ref="H5:L5"/>
    <mergeCell ref="H6:L6"/>
    <mergeCell ref="H7:L7"/>
    <mergeCell ref="H2:L2"/>
    <mergeCell ref="H3:L3"/>
    <mergeCell ref="B73:C73"/>
    <mergeCell ref="A86:A87"/>
    <mergeCell ref="A92:A93"/>
    <mergeCell ref="B88:C88"/>
    <mergeCell ref="B69:C69"/>
    <mergeCell ref="J98:J99"/>
    <mergeCell ref="E86:E87"/>
    <mergeCell ref="A116:L116"/>
    <mergeCell ref="C139:D139"/>
    <mergeCell ref="C118:D118"/>
    <mergeCell ref="B83:C83"/>
    <mergeCell ref="B55:C55"/>
    <mergeCell ref="B85:C85"/>
    <mergeCell ref="B75:C75"/>
    <mergeCell ref="B87:C87"/>
    <mergeCell ref="B77:C77"/>
    <mergeCell ref="B66:C66"/>
    <mergeCell ref="Y193:Y194"/>
    <mergeCell ref="O194:P194"/>
    <mergeCell ref="O195:P195"/>
    <mergeCell ref="R193:R194"/>
    <mergeCell ref="L92:L93"/>
    <mergeCell ref="L98:L99"/>
    <mergeCell ref="L176:L177"/>
    <mergeCell ref="U193:U194"/>
    <mergeCell ref="S193:S194"/>
    <mergeCell ref="T193:T194"/>
    <mergeCell ref="K92:K93"/>
    <mergeCell ref="K176:K177"/>
    <mergeCell ref="K182:K183"/>
    <mergeCell ref="I98:I99"/>
    <mergeCell ref="H98:H99"/>
    <mergeCell ref="B177:C177"/>
    <mergeCell ref="G98:G99"/>
    <mergeCell ref="H176:H177"/>
    <mergeCell ref="B180:C180"/>
    <mergeCell ref="J128:J129"/>
    <mergeCell ref="L182:L183"/>
    <mergeCell ref="N193:N194"/>
    <mergeCell ref="O193:P193"/>
    <mergeCell ref="Q193:Q194"/>
    <mergeCell ref="H224:H225"/>
    <mergeCell ref="I224:I225"/>
    <mergeCell ref="J224:J225"/>
    <mergeCell ref="L224:L225"/>
    <mergeCell ref="J206:J207"/>
    <mergeCell ref="K206:K207"/>
    <mergeCell ref="X193:X194"/>
    <mergeCell ref="V193:V194"/>
    <mergeCell ref="W193:W194"/>
    <mergeCell ref="A200:L200"/>
    <mergeCell ref="A194:L194"/>
    <mergeCell ref="B195:C195"/>
    <mergeCell ref="B198:C198"/>
    <mergeCell ref="O196:P196"/>
    <mergeCell ref="B196:C196"/>
    <mergeCell ref="B199:C199"/>
    <mergeCell ref="A206:A207"/>
    <mergeCell ref="L242:L243"/>
    <mergeCell ref="B243:C243"/>
    <mergeCell ref="F242:F243"/>
    <mergeCell ref="G242:G243"/>
    <mergeCell ref="H242:H243"/>
    <mergeCell ref="B220:C220"/>
    <mergeCell ref="B217:C217"/>
    <mergeCell ref="I242:I243"/>
    <mergeCell ref="B233:C233"/>
    <mergeCell ref="B214:C214"/>
    <mergeCell ref="A176:A177"/>
    <mergeCell ref="B176:C176"/>
    <mergeCell ref="B179:C179"/>
    <mergeCell ref="B187:C187"/>
    <mergeCell ref="A212:A213"/>
    <mergeCell ref="B206:C206"/>
    <mergeCell ref="A182:A183"/>
    <mergeCell ref="B182:C182"/>
    <mergeCell ref="B208:C208"/>
    <mergeCell ref="A236:L236"/>
    <mergeCell ref="B237:C237"/>
    <mergeCell ref="B238:C238"/>
    <mergeCell ref="J242:J243"/>
    <mergeCell ref="D242:D243"/>
    <mergeCell ref="K242:K243"/>
    <mergeCell ref="A242:A243"/>
    <mergeCell ref="B234:C234"/>
    <mergeCell ref="G224:G225"/>
    <mergeCell ref="F218:F219"/>
    <mergeCell ref="G218:G219"/>
    <mergeCell ref="D218:D219"/>
    <mergeCell ref="E242:E243"/>
    <mergeCell ref="D224:D225"/>
    <mergeCell ref="E224:E225"/>
    <mergeCell ref="F224:F225"/>
    <mergeCell ref="B235:C235"/>
    <mergeCell ref="A210:A211"/>
    <mergeCell ref="B245:C245"/>
    <mergeCell ref="B241:C241"/>
    <mergeCell ref="B222:C222"/>
    <mergeCell ref="B221:C221"/>
    <mergeCell ref="B223:C223"/>
    <mergeCell ref="B239:C239"/>
    <mergeCell ref="B244:C244"/>
    <mergeCell ref="B240:C240"/>
    <mergeCell ref="B242:C242"/>
    <mergeCell ref="A224:A225"/>
    <mergeCell ref="B224:C224"/>
    <mergeCell ref="B226:C226"/>
    <mergeCell ref="B229:C229"/>
    <mergeCell ref="B228:C228"/>
    <mergeCell ref="B227:C227"/>
    <mergeCell ref="B225:C225"/>
    <mergeCell ref="B102:C102"/>
    <mergeCell ref="B103:C103"/>
    <mergeCell ref="B207:C207"/>
    <mergeCell ref="B219:C219"/>
    <mergeCell ref="B213:C213"/>
    <mergeCell ref="B218:C218"/>
    <mergeCell ref="A110:L110"/>
    <mergeCell ref="L128:L129"/>
    <mergeCell ref="B211:C211"/>
    <mergeCell ref="A218:A219"/>
    <mergeCell ref="K224:K225"/>
    <mergeCell ref="B216:C216"/>
    <mergeCell ref="B215:C215"/>
    <mergeCell ref="B212:C212"/>
    <mergeCell ref="B204:C204"/>
    <mergeCell ref="E218:E219"/>
    <mergeCell ref="D212:D213"/>
    <mergeCell ref="K218:K219"/>
    <mergeCell ref="I218:I219"/>
    <mergeCell ref="E212:E213"/>
    <mergeCell ref="C138:D138"/>
    <mergeCell ref="C125:D125"/>
    <mergeCell ref="C117:D117"/>
    <mergeCell ref="I122:I123"/>
    <mergeCell ref="A122:A123"/>
    <mergeCell ref="H122:H123"/>
    <mergeCell ref="C133:D133"/>
    <mergeCell ref="C124:D124"/>
    <mergeCell ref="H128:H129"/>
    <mergeCell ref="I128:I129"/>
    <mergeCell ref="L86:L87"/>
    <mergeCell ref="B97:C97"/>
    <mergeCell ref="A98:A99"/>
    <mergeCell ref="I86:I87"/>
    <mergeCell ref="J86:J87"/>
    <mergeCell ref="G92:G93"/>
    <mergeCell ref="F92:F93"/>
    <mergeCell ref="E92:E93"/>
    <mergeCell ref="B96:C96"/>
    <mergeCell ref="H86:H87"/>
    <mergeCell ref="K128:K129"/>
    <mergeCell ref="C127:D127"/>
    <mergeCell ref="C122:D123"/>
    <mergeCell ref="J92:J93"/>
    <mergeCell ref="B113:C113"/>
    <mergeCell ref="B114:C114"/>
    <mergeCell ref="B111:C111"/>
    <mergeCell ref="B115:C115"/>
    <mergeCell ref="C126:D126"/>
    <mergeCell ref="D92:D93"/>
    <mergeCell ref="H92:H93"/>
    <mergeCell ref="K122:K123"/>
    <mergeCell ref="F86:F87"/>
    <mergeCell ref="C120:D120"/>
    <mergeCell ref="C119:D119"/>
    <mergeCell ref="D86:D87"/>
    <mergeCell ref="B95:C95"/>
    <mergeCell ref="B94:C94"/>
    <mergeCell ref="B112:C112"/>
    <mergeCell ref="B101:C101"/>
    <mergeCell ref="D14:D15"/>
    <mergeCell ref="E14:E15"/>
    <mergeCell ref="F14:F15"/>
    <mergeCell ref="C121:D121"/>
    <mergeCell ref="F98:F99"/>
    <mergeCell ref="E98:E99"/>
    <mergeCell ref="B30:C30"/>
    <mergeCell ref="B90:C90"/>
    <mergeCell ref="A80:L80"/>
    <mergeCell ref="G86:G87"/>
    <mergeCell ref="B24:C24"/>
    <mergeCell ref="B17:C17"/>
    <mergeCell ref="B36:C36"/>
    <mergeCell ref="B28:C28"/>
    <mergeCell ref="B34:C34"/>
    <mergeCell ref="B35:C35"/>
    <mergeCell ref="B31:C31"/>
    <mergeCell ref="B42:C42"/>
    <mergeCell ref="C50:D51"/>
    <mergeCell ref="E50:E51"/>
    <mergeCell ref="B40:C40"/>
    <mergeCell ref="B41:C41"/>
    <mergeCell ref="B39:C39"/>
    <mergeCell ref="B47:C47"/>
    <mergeCell ref="B46:C46"/>
    <mergeCell ref="B48:C48"/>
    <mergeCell ref="A32:L32"/>
    <mergeCell ref="B33:C33"/>
    <mergeCell ref="B37:C37"/>
    <mergeCell ref="A38:L38"/>
    <mergeCell ref="L14:L15"/>
    <mergeCell ref="B16:C16"/>
    <mergeCell ref="B29:C29"/>
    <mergeCell ref="B25:C25"/>
    <mergeCell ref="A20:L20"/>
    <mergeCell ref="J14:J15"/>
    <mergeCell ref="L122:L123"/>
    <mergeCell ref="D44:D45"/>
    <mergeCell ref="E44:E45"/>
    <mergeCell ref="F44:F45"/>
    <mergeCell ref="G44:G45"/>
    <mergeCell ref="H44:H45"/>
    <mergeCell ref="I44:I45"/>
    <mergeCell ref="G50:G51"/>
    <mergeCell ref="J122:J123"/>
    <mergeCell ref="I92:I93"/>
    <mergeCell ref="A4:L4"/>
    <mergeCell ref="A9:L9"/>
    <mergeCell ref="A11:A12"/>
    <mergeCell ref="B11:B12"/>
    <mergeCell ref="L11:L12"/>
    <mergeCell ref="A10:L10"/>
    <mergeCell ref="D11:K11"/>
    <mergeCell ref="A50:A51"/>
    <mergeCell ref="B67:C67"/>
    <mergeCell ref="I50:I51"/>
    <mergeCell ref="B49:C49"/>
    <mergeCell ref="F50:F51"/>
    <mergeCell ref="H50:H51"/>
    <mergeCell ref="C54:D54"/>
    <mergeCell ref="B65:C65"/>
    <mergeCell ref="B64:C64"/>
    <mergeCell ref="C53:D53"/>
    <mergeCell ref="B100:C100"/>
    <mergeCell ref="D98:D99"/>
    <mergeCell ref="B13:C13"/>
    <mergeCell ref="B18:C18"/>
    <mergeCell ref="K44:K45"/>
    <mergeCell ref="L44:L45"/>
    <mergeCell ref="B23:C23"/>
    <mergeCell ref="A26:L26"/>
    <mergeCell ref="B43:C43"/>
    <mergeCell ref="K14:K15"/>
    <mergeCell ref="B52:C52"/>
    <mergeCell ref="J44:J45"/>
    <mergeCell ref="C60:D60"/>
    <mergeCell ref="F122:F123"/>
    <mergeCell ref="G122:G123"/>
    <mergeCell ref="G128:G129"/>
    <mergeCell ref="B78:C78"/>
    <mergeCell ref="B79:C79"/>
    <mergeCell ref="B89:C89"/>
    <mergeCell ref="B86:C86"/>
    <mergeCell ref="B91:C91"/>
    <mergeCell ref="I14:I15"/>
    <mergeCell ref="B19:C19"/>
    <mergeCell ref="A134:A135"/>
    <mergeCell ref="C134:D135"/>
    <mergeCell ref="E122:E123"/>
    <mergeCell ref="A74:L74"/>
    <mergeCell ref="B22:C22"/>
    <mergeCell ref="B72:C72"/>
    <mergeCell ref="A62:L62"/>
    <mergeCell ref="G134:G135"/>
    <mergeCell ref="H134:H135"/>
    <mergeCell ref="I134:I135"/>
    <mergeCell ref="J134:J135"/>
    <mergeCell ref="A14:A15"/>
    <mergeCell ref="A44:A45"/>
    <mergeCell ref="B44:C44"/>
    <mergeCell ref="B45:C45"/>
    <mergeCell ref="G14:G15"/>
    <mergeCell ref="H14:H15"/>
    <mergeCell ref="K152:K153"/>
    <mergeCell ref="A146:L146"/>
    <mergeCell ref="K134:K135"/>
    <mergeCell ref="L134:L135"/>
    <mergeCell ref="A128:A129"/>
    <mergeCell ref="C128:D129"/>
    <mergeCell ref="E128:E129"/>
    <mergeCell ref="F128:F129"/>
    <mergeCell ref="E134:E135"/>
    <mergeCell ref="F134:F135"/>
    <mergeCell ref="D170:D171"/>
    <mergeCell ref="E170:E171"/>
    <mergeCell ref="F170:F171"/>
    <mergeCell ref="G170:G171"/>
    <mergeCell ref="A170:A171"/>
    <mergeCell ref="B170:C170"/>
    <mergeCell ref="B171:C171"/>
    <mergeCell ref="B145:C145"/>
    <mergeCell ref="B147:C147"/>
    <mergeCell ref="L152:L153"/>
    <mergeCell ref="G152:G153"/>
    <mergeCell ref="H152:H153"/>
    <mergeCell ref="B148:C148"/>
    <mergeCell ref="B150:C150"/>
    <mergeCell ref="B149:C149"/>
    <mergeCell ref="D152:D153"/>
    <mergeCell ref="J152:J153"/>
    <mergeCell ref="B156:C156"/>
    <mergeCell ref="B155:C155"/>
    <mergeCell ref="B157:C157"/>
    <mergeCell ref="B162:C162"/>
    <mergeCell ref="B154:C154"/>
    <mergeCell ref="B160:C160"/>
    <mergeCell ref="K170:K171"/>
    <mergeCell ref="H170:H171"/>
    <mergeCell ref="A158:L158"/>
    <mergeCell ref="B159:C159"/>
    <mergeCell ref="B163:C163"/>
    <mergeCell ref="L170:L171"/>
    <mergeCell ref="A164:L164"/>
    <mergeCell ref="J170:J171"/>
    <mergeCell ref="B167:C167"/>
    <mergeCell ref="B168:C168"/>
    <mergeCell ref="B201:C201"/>
    <mergeCell ref="B202:C202"/>
    <mergeCell ref="B205:C205"/>
    <mergeCell ref="B203:C203"/>
    <mergeCell ref="B161:C161"/>
    <mergeCell ref="I152:I153"/>
    <mergeCell ref="F152:F153"/>
    <mergeCell ref="B175:C175"/>
    <mergeCell ref="B169:C169"/>
    <mergeCell ref="I170:I171"/>
    <mergeCell ref="L206:L207"/>
    <mergeCell ref="B210:C210"/>
    <mergeCell ref="B209:C209"/>
    <mergeCell ref="E206:E207"/>
    <mergeCell ref="B173:C173"/>
    <mergeCell ref="F176:F177"/>
    <mergeCell ref="B178:C178"/>
    <mergeCell ref="B181:C181"/>
    <mergeCell ref="G176:G177"/>
    <mergeCell ref="B174:C174"/>
    <mergeCell ref="L218:L219"/>
    <mergeCell ref="L212:L213"/>
    <mergeCell ref="K212:K213"/>
    <mergeCell ref="H218:H219"/>
    <mergeCell ref="F212:F213"/>
    <mergeCell ref="G212:G213"/>
    <mergeCell ref="H212:H213"/>
    <mergeCell ref="F206:F207"/>
    <mergeCell ref="J218:J219"/>
    <mergeCell ref="I212:I213"/>
    <mergeCell ref="J212:J213"/>
    <mergeCell ref="D176:D177"/>
    <mergeCell ref="E176:E177"/>
    <mergeCell ref="J182:J183"/>
    <mergeCell ref="D182:D183"/>
    <mergeCell ref="I176:I177"/>
    <mergeCell ref="J176:J177"/>
    <mergeCell ref="B144:C144"/>
    <mergeCell ref="B143:C143"/>
    <mergeCell ref="B142:C142"/>
    <mergeCell ref="H206:H207"/>
    <mergeCell ref="B151:C151"/>
    <mergeCell ref="E152:E153"/>
    <mergeCell ref="B166:C166"/>
    <mergeCell ref="G206:G207"/>
    <mergeCell ref="D206:D207"/>
    <mergeCell ref="B172:C172"/>
    <mergeCell ref="K50:K51"/>
    <mergeCell ref="L50:L51"/>
    <mergeCell ref="A68:L68"/>
    <mergeCell ref="I56:I57"/>
    <mergeCell ref="B165:C165"/>
    <mergeCell ref="B70:C70"/>
    <mergeCell ref="B71:C71"/>
    <mergeCell ref="A152:A153"/>
    <mergeCell ref="B152:C152"/>
    <mergeCell ref="B153:C153"/>
    <mergeCell ref="A56:A57"/>
    <mergeCell ref="E56:E57"/>
    <mergeCell ref="F56:F57"/>
    <mergeCell ref="G56:G57"/>
    <mergeCell ref="H56:H57"/>
    <mergeCell ref="B61:C61"/>
    <mergeCell ref="C56:D57"/>
    <mergeCell ref="C59:D59"/>
    <mergeCell ref="B63:C63"/>
    <mergeCell ref="J104:J105"/>
    <mergeCell ref="K104:K105"/>
    <mergeCell ref="L104:L105"/>
    <mergeCell ref="B106:C106"/>
    <mergeCell ref="D104:D105"/>
    <mergeCell ref="E104:E105"/>
    <mergeCell ref="F104:F105"/>
    <mergeCell ref="G104:G105"/>
    <mergeCell ref="H104:H105"/>
    <mergeCell ref="B108:C108"/>
    <mergeCell ref="B109:C109"/>
    <mergeCell ref="I104:I105"/>
    <mergeCell ref="B107:C107"/>
    <mergeCell ref="A104:A105"/>
    <mergeCell ref="B141:C141"/>
    <mergeCell ref="C131:D131"/>
    <mergeCell ref="C132:D132"/>
    <mergeCell ref="C137:D137"/>
    <mergeCell ref="A140:L140"/>
    <mergeCell ref="I206:I207"/>
    <mergeCell ref="A208:A209"/>
    <mergeCell ref="G188:G189"/>
    <mergeCell ref="H188:H189"/>
    <mergeCell ref="I188:I189"/>
    <mergeCell ref="B197:C197"/>
    <mergeCell ref="A188:A189"/>
    <mergeCell ref="C188:D189"/>
    <mergeCell ref="E188:E189"/>
    <mergeCell ref="F188:F189"/>
    <mergeCell ref="B193:C193"/>
    <mergeCell ref="A190:A191"/>
    <mergeCell ref="A192:A193"/>
    <mergeCell ref="C191:D191"/>
    <mergeCell ref="K188:K189"/>
    <mergeCell ref="L188:L189"/>
    <mergeCell ref="B190:C190"/>
    <mergeCell ref="C192:D192"/>
    <mergeCell ref="J188:J18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2017-12-15T08:32:04Z</dcterms:modified>
  <cp:category/>
  <cp:version/>
  <cp:contentType/>
  <cp:contentStatus/>
</cp:coreProperties>
</file>